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zysztof.domalewski\Documents\PRZETARG PARKING ZAGRODA\"/>
    </mc:Choice>
  </mc:AlternateContent>
  <xr:revisionPtr revIDLastSave="0" documentId="8_{1A9F8BBA-0452-49CB-99F2-4BC248C6D3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ranża drogowa" sheetId="1" r:id="rId1"/>
    <sheet name="Branża elektryczn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34" i="1"/>
  <c r="G73" i="1"/>
  <c r="G82" i="1"/>
  <c r="G87" i="1"/>
  <c r="G96" i="1"/>
  <c r="G100" i="1"/>
  <c r="G69" i="2"/>
  <c r="G66" i="2"/>
  <c r="G49" i="2"/>
  <c r="G29" i="2"/>
  <c r="G19" i="2"/>
  <c r="G13" i="2"/>
  <c r="G68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28" i="2"/>
  <c r="G27" i="2"/>
  <c r="G26" i="2"/>
  <c r="G25" i="2"/>
  <c r="G24" i="2"/>
  <c r="G23" i="2"/>
  <c r="G22" i="2"/>
  <c r="G21" i="2"/>
  <c r="G18" i="2"/>
  <c r="G17" i="2"/>
  <c r="G16" i="2"/>
  <c r="G15" i="2"/>
  <c r="G12" i="2"/>
  <c r="G11" i="2"/>
  <c r="G10" i="2"/>
  <c r="G9" i="2"/>
  <c r="G8" i="2"/>
  <c r="G7" i="2"/>
  <c r="G6" i="2"/>
  <c r="G99" i="1"/>
  <c r="G95" i="1"/>
  <c r="G94" i="1"/>
  <c r="G92" i="1"/>
  <c r="G91" i="1"/>
  <c r="G90" i="1"/>
  <c r="G86" i="1"/>
  <c r="G85" i="1"/>
  <c r="G81" i="1"/>
  <c r="G80" i="1"/>
  <c r="G79" i="1"/>
  <c r="G78" i="1"/>
  <c r="G68" i="1"/>
  <c r="G64" i="1"/>
  <c r="G59" i="1"/>
  <c r="G55" i="1"/>
  <c r="G50" i="1"/>
  <c r="G46" i="1"/>
  <c r="G41" i="1"/>
  <c r="G37" i="1"/>
  <c r="G33" i="1"/>
  <c r="G31" i="1"/>
  <c r="G27" i="1"/>
  <c r="G21" i="1"/>
  <c r="G18" i="1"/>
  <c r="G15" i="1"/>
  <c r="G5" i="1"/>
  <c r="G71" i="2" l="1"/>
  <c r="G73" i="2" s="1"/>
  <c r="G72" i="2" s="1"/>
  <c r="G14" i="2"/>
  <c r="G30" i="2"/>
  <c r="G50" i="2"/>
  <c r="G20" i="2"/>
  <c r="G5" i="2"/>
  <c r="G67" i="2"/>
  <c r="G70" i="2"/>
  <c r="G101" i="1" l="1"/>
  <c r="G103" i="1" s="1"/>
  <c r="G102" i="1" s="1"/>
</calcChain>
</file>

<file path=xl/sharedStrings.xml><?xml version="1.0" encoding="utf-8"?>
<sst xmlns="http://schemas.openxmlformats.org/spreadsheetml/2006/main" count="444" uniqueCount="319">
  <si>
    <r>
      <rPr>
        <b/>
        <sz val="8"/>
        <rFont val="Arial"/>
        <family val="2"/>
      </rPr>
      <t>Lp.</t>
    </r>
  </si>
  <si>
    <r>
      <rPr>
        <b/>
        <sz val="8"/>
        <rFont val="Arial"/>
        <family val="2"/>
      </rPr>
      <t>Podstawa</t>
    </r>
  </si>
  <si>
    <r>
      <rPr>
        <b/>
        <sz val="8"/>
        <rFont val="Arial"/>
        <family val="2"/>
      </rPr>
      <t>Opis</t>
    </r>
  </si>
  <si>
    <r>
      <rPr>
        <b/>
        <sz val="8"/>
        <rFont val="Arial"/>
        <family val="2"/>
      </rPr>
      <t>Jedn.obm.</t>
    </r>
  </si>
  <si>
    <r>
      <rPr>
        <b/>
        <sz val="8"/>
        <rFont val="Arial"/>
        <family val="2"/>
      </rPr>
      <t>Ilość</t>
    </r>
  </si>
  <si>
    <r>
      <rPr>
        <b/>
        <sz val="8"/>
        <rFont val="Arial"/>
        <family val="2"/>
      </rPr>
      <t>Cena jedn.</t>
    </r>
  </si>
  <si>
    <r>
      <rPr>
        <b/>
        <sz val="8"/>
        <rFont val="Arial"/>
        <family val="2"/>
      </rPr>
      <t>Wartość</t>
    </r>
  </si>
  <si>
    <r>
      <rPr>
        <b/>
        <sz val="8"/>
        <rFont val="Arial"/>
        <family val="2"/>
      </rPr>
      <t>D-01.00.00 ROBOTY PRZYGOTOWAWCZE</t>
    </r>
  </si>
  <si>
    <r>
      <rPr>
        <b/>
        <sz val="8"/>
        <rFont val="Arial"/>
        <family val="2"/>
      </rPr>
      <t>1.1</t>
    </r>
  </si>
  <si>
    <r>
      <rPr>
        <b/>
        <sz val="8"/>
        <rFont val="Arial"/>
        <family val="2"/>
      </rPr>
      <t>D-01.01.01 Odtworzenie trasy i punktów wysokościowych</t>
    </r>
  </si>
  <si>
    <r>
      <rPr>
        <sz val="8"/>
        <rFont val="Arial"/>
        <family val="2"/>
      </rPr>
      <t>Roboty pomiarowe przy powierzchniowych robotach</t>
    </r>
  </si>
  <si>
    <r>
      <rPr>
        <sz val="8"/>
        <rFont val="Arial"/>
        <family val="2"/>
      </rPr>
      <t>ha</t>
    </r>
  </si>
  <si>
    <r>
      <rPr>
        <sz val="8"/>
        <rFont val="Arial"/>
        <family val="2"/>
      </rPr>
      <t>(1550+704+</t>
    </r>
  </si>
  <si>
    <r>
      <rPr>
        <sz val="8"/>
        <rFont val="Arial"/>
        <family val="2"/>
      </rPr>
      <t>d.1.</t>
    </r>
  </si>
  <si>
    <r>
      <rPr>
        <sz val="8"/>
        <rFont val="Arial"/>
        <family val="2"/>
      </rPr>
      <t>ziemnych - koryta pod nawierzchnie placów postojowych</t>
    </r>
  </si>
  <si>
    <r>
      <rPr>
        <sz val="8"/>
        <rFont val="Arial"/>
        <family val="2"/>
      </rPr>
      <t>304+1250+</t>
    </r>
  </si>
  <si>
    <r>
      <rPr>
        <sz val="8"/>
        <rFont val="Arial"/>
        <family val="2"/>
      </rPr>
      <t>300+90+22)</t>
    </r>
  </si>
  <si>
    <r>
      <rPr>
        <sz val="8"/>
        <rFont val="Arial"/>
        <family val="2"/>
      </rPr>
      <t>Jezdnia i miejsca postojowe: 1550m2</t>
    </r>
  </si>
  <si>
    <r>
      <rPr>
        <sz val="8"/>
        <rFont val="Arial"/>
        <family val="2"/>
      </rPr>
      <t>*0,0001 =</t>
    </r>
  </si>
  <si>
    <r>
      <rPr>
        <sz val="8"/>
        <rFont val="Arial"/>
        <family val="2"/>
      </rPr>
      <t>Miejsca postojowe dla autobusów: 704m2</t>
    </r>
  </si>
  <si>
    <r>
      <rPr>
        <sz val="8"/>
        <rFont val="Arial"/>
        <family val="2"/>
      </rPr>
      <t>Chodniki: 304m2</t>
    </r>
  </si>
  <si>
    <r>
      <rPr>
        <sz val="8"/>
        <rFont val="Arial"/>
        <family val="2"/>
      </rPr>
      <t>Plantowanie / regulacja przyległego terenu: 1250m2</t>
    </r>
  </si>
  <si>
    <r>
      <rPr>
        <sz val="8"/>
        <rFont val="Arial"/>
        <family val="2"/>
      </rPr>
      <t>Trawnik: 300m2</t>
    </r>
  </si>
  <si>
    <r>
      <rPr>
        <sz val="8"/>
        <rFont val="Arial"/>
        <family val="2"/>
      </rPr>
      <t>Pobocza: 90+32m2</t>
    </r>
  </si>
  <si>
    <r>
      <rPr>
        <b/>
        <sz val="8"/>
        <rFont val="Arial"/>
        <family val="2"/>
      </rPr>
      <t>1.2</t>
    </r>
  </si>
  <si>
    <r>
      <rPr>
        <b/>
        <sz val="8"/>
        <rFont val="Arial"/>
        <family val="2"/>
      </rPr>
      <t>D-01.02.02 Zdjęcie warstwy humusu</t>
    </r>
  </si>
  <si>
    <r>
      <rPr>
        <sz val="8"/>
        <rFont val="Arial"/>
        <family val="2"/>
      </rPr>
      <t>Usunięcie warstwy ziemi urodzajnej (humusu) o grub.do</t>
    </r>
  </si>
  <si>
    <r>
      <rPr>
        <vertAlign val="subscript"/>
        <sz val="8"/>
        <rFont val="Arial"/>
        <family val="2"/>
      </rPr>
      <t>m</t>
    </r>
    <r>
      <rPr>
        <sz val="6"/>
        <rFont val="Arial"/>
        <family val="2"/>
      </rPr>
      <t>2</t>
    </r>
  </si>
  <si>
    <r>
      <rPr>
        <sz val="8"/>
        <rFont val="Arial"/>
        <family val="2"/>
      </rPr>
      <t>15 cm za pomocą spycharek</t>
    </r>
  </si>
  <si>
    <r>
      <rPr>
        <sz val="8"/>
        <rFont val="Arial"/>
        <family val="2"/>
      </rPr>
      <t>Wywóz ziemi samochodami samowyładowczymi  na od-</t>
    </r>
  </si>
  <si>
    <r>
      <rPr>
        <vertAlign val="subscript"/>
        <sz val="8"/>
        <rFont val="Arial"/>
        <family val="2"/>
      </rPr>
      <t>m</t>
    </r>
    <r>
      <rPr>
        <sz val="6"/>
        <rFont val="Arial"/>
        <family val="2"/>
      </rPr>
      <t>3</t>
    </r>
  </si>
  <si>
    <r>
      <rPr>
        <sz val="8"/>
        <rFont val="Arial"/>
        <family val="2"/>
      </rPr>
      <t>poz.2*0,15 =</t>
    </r>
  </si>
  <si>
    <r>
      <rPr>
        <sz val="8"/>
        <rFont val="Arial"/>
        <family val="2"/>
      </rPr>
      <t>ległość do 1 km</t>
    </r>
  </si>
  <si>
    <r>
      <rPr>
        <sz val="8"/>
        <rFont val="Arial"/>
        <family val="2"/>
      </rPr>
      <t>Wywóz ziemi samochodami samowyładowczymi - na</t>
    </r>
  </si>
  <si>
    <r>
      <rPr>
        <sz val="8"/>
        <rFont val="Arial"/>
        <family val="2"/>
      </rPr>
      <t>poz.3 =</t>
    </r>
  </si>
  <si>
    <r>
      <rPr>
        <sz val="8"/>
        <rFont val="Arial"/>
        <family val="2"/>
      </rPr>
      <t>każdy następny 1 km</t>
    </r>
  </si>
  <si>
    <r>
      <rPr>
        <sz val="8"/>
        <rFont val="Arial"/>
        <family val="2"/>
      </rPr>
      <t>Krotność = 4</t>
    </r>
  </si>
  <si>
    <r>
      <rPr>
        <b/>
        <sz val="8"/>
        <rFont val="Arial"/>
        <family val="2"/>
      </rPr>
      <t>Razem dział: D-01.00.00 ROBOTY PRZYGOTOWAWCZE</t>
    </r>
  </si>
  <si>
    <r>
      <rPr>
        <b/>
        <sz val="8"/>
        <rFont val="Arial"/>
        <family val="2"/>
      </rPr>
      <t>D-02.00.00 ROBOTY ZIEMNE</t>
    </r>
  </si>
  <si>
    <r>
      <rPr>
        <b/>
        <sz val="8"/>
        <rFont val="Arial"/>
        <family val="2"/>
      </rPr>
      <t>2.1</t>
    </r>
  </si>
  <si>
    <r>
      <rPr>
        <b/>
        <sz val="8"/>
        <rFont val="Arial"/>
        <family val="2"/>
      </rPr>
      <t>D-02.01.01 Wykonywanie wykopów</t>
    </r>
  </si>
  <si>
    <r>
      <rPr>
        <sz val="8"/>
        <rFont val="Arial"/>
        <family val="2"/>
      </rPr>
      <t>Wykopy oraz przekopy wykonywane na odkład koparka-</t>
    </r>
  </si>
  <si>
    <r>
      <rPr>
        <sz val="8"/>
        <rFont val="Arial"/>
        <family val="2"/>
      </rPr>
      <t>d.2.</t>
    </r>
  </si>
  <si>
    <r>
      <rPr>
        <sz val="8"/>
        <rFont val="Arial"/>
        <family val="2"/>
      </rPr>
      <t>mi podsiębiernymi</t>
    </r>
  </si>
  <si>
    <r>
      <rPr>
        <b/>
        <sz val="8"/>
        <rFont val="Arial"/>
        <family val="2"/>
      </rPr>
      <t>2.2</t>
    </r>
  </si>
  <si>
    <r>
      <rPr>
        <b/>
        <sz val="8"/>
        <rFont val="Arial"/>
        <family val="2"/>
      </rPr>
      <t>D-02.01.03 Plantowanie powierzchni</t>
    </r>
  </si>
  <si>
    <r>
      <rPr>
        <sz val="8"/>
        <rFont val="Arial"/>
        <family val="2"/>
      </rPr>
      <t>6 d.2. 2</t>
    </r>
  </si>
  <si>
    <r>
      <rPr>
        <sz val="8"/>
        <rFont val="Arial"/>
        <family val="2"/>
      </rPr>
      <t>Plantowanie (makroniwelacja) terenu przyległego</t>
    </r>
  </si>
  <si>
    <r>
      <rPr>
        <b/>
        <sz val="8"/>
        <rFont val="Arial"/>
        <family val="2"/>
      </rPr>
      <t>2.3</t>
    </r>
  </si>
  <si>
    <r>
      <rPr>
        <b/>
        <sz val="8"/>
        <rFont val="Arial"/>
        <family val="2"/>
      </rPr>
      <t>D-02.03.01 Wykonanie nasypów</t>
    </r>
  </si>
  <si>
    <r>
      <rPr>
        <sz val="8"/>
        <rFont val="Arial"/>
        <family val="2"/>
      </rPr>
      <t>7 d.2. 3</t>
    </r>
  </si>
  <si>
    <r>
      <rPr>
        <sz val="8"/>
        <rFont val="Arial"/>
        <family val="2"/>
      </rPr>
      <t>Formowanie i zagęszczanie nasypów o wys. do 3,0m</t>
    </r>
  </si>
  <si>
    <r>
      <rPr>
        <b/>
        <sz val="8"/>
        <rFont val="Arial"/>
        <family val="2"/>
      </rPr>
      <t>Razem dział: D-02.00.00 ROBOTY ZIEMNE</t>
    </r>
  </si>
  <si>
    <r>
      <rPr>
        <b/>
        <sz val="8"/>
        <rFont val="Arial"/>
        <family val="2"/>
      </rPr>
      <t>D-04.00.00 PODBUDOWY</t>
    </r>
  </si>
  <si>
    <r>
      <rPr>
        <b/>
        <sz val="8"/>
        <rFont val="Arial"/>
        <family val="2"/>
      </rPr>
      <t>3.1</t>
    </r>
  </si>
  <si>
    <r>
      <rPr>
        <b/>
        <sz val="8"/>
        <rFont val="Arial"/>
        <family val="2"/>
      </rPr>
      <t>D-04.01.01 KORYTO WRAZ Z PROFILOWANIEM I ZAGĘSZCZENIEM PODŁOŻA</t>
    </r>
  </si>
  <si>
    <r>
      <rPr>
        <sz val="8"/>
        <rFont val="Arial"/>
        <family val="2"/>
      </rPr>
      <t>Profilowanie i zagęszczanie podłoża wykonywane me-</t>
    </r>
  </si>
  <si>
    <r>
      <rPr>
        <sz val="8"/>
        <rFont val="Arial"/>
        <family val="2"/>
      </rPr>
      <t>d.3.</t>
    </r>
  </si>
  <si>
    <r>
      <rPr>
        <sz val="8"/>
        <rFont val="Arial"/>
        <family val="2"/>
      </rPr>
      <t>chanicznie w gruncie kat. II-IV pod warstwy konstrukcyj-</t>
    </r>
  </si>
  <si>
    <r>
      <rPr>
        <sz val="8"/>
        <rFont val="Arial"/>
        <family val="2"/>
      </rPr>
      <t>ne nawierzchni</t>
    </r>
  </si>
  <si>
    <r>
      <rPr>
        <b/>
        <sz val="8"/>
        <rFont val="Arial"/>
        <family val="2"/>
      </rPr>
      <t>3.2</t>
    </r>
  </si>
  <si>
    <r>
      <rPr>
        <b/>
        <sz val="8"/>
        <rFont val="Arial"/>
        <family val="2"/>
      </rPr>
      <t>D-04.01.03 Warstwa odsączająca</t>
    </r>
  </si>
  <si>
    <r>
      <rPr>
        <sz val="8"/>
        <rFont val="Arial"/>
        <family val="2"/>
      </rPr>
      <t>Warstwy odsączające zagęszczane mechanicznie o gr.</t>
    </r>
  </si>
  <si>
    <r>
      <rPr>
        <sz val="8"/>
        <rFont val="Arial"/>
        <family val="2"/>
      </rPr>
      <t>274+32 =</t>
    </r>
  </si>
  <si>
    <r>
      <rPr>
        <sz val="8"/>
        <rFont val="Arial"/>
        <family val="2"/>
      </rPr>
      <t>10 cm</t>
    </r>
  </si>
  <si>
    <r>
      <rPr>
        <sz val="8"/>
        <rFont val="Arial"/>
        <family val="2"/>
      </rPr>
      <t>Chodnik: 274m2</t>
    </r>
  </si>
  <si>
    <r>
      <rPr>
        <sz val="8"/>
        <rFont val="Arial"/>
        <family val="2"/>
      </rPr>
      <t>Pobocza: 32m2</t>
    </r>
  </si>
  <si>
    <r>
      <rPr>
        <b/>
        <sz val="8"/>
        <rFont val="Arial"/>
        <family val="2"/>
      </rPr>
      <t>3.3</t>
    </r>
  </si>
  <si>
    <r>
      <rPr>
        <b/>
        <sz val="8"/>
        <rFont val="Arial"/>
        <family val="2"/>
      </rPr>
      <t>D-04.05.01 Podbudowa i ulepszone podłoże z gruntu lub kruszywa stabilizowanego cementem</t>
    </r>
  </si>
  <si>
    <r>
      <rPr>
        <sz val="8"/>
        <rFont val="Arial"/>
        <family val="2"/>
      </rPr>
      <t>Podbudowa z gruntu stabilizowanego cementem wyk.</t>
    </r>
  </si>
  <si>
    <r>
      <rPr>
        <sz val="8"/>
        <rFont val="Arial"/>
        <family val="2"/>
      </rPr>
      <t>mieszarkami doczepnymi - grubość podbudowy po za-</t>
    </r>
  </si>
  <si>
    <r>
      <rPr>
        <sz val="8"/>
        <rFont val="Arial"/>
        <family val="2"/>
      </rPr>
      <t>gęszczeniu 15 cm.</t>
    </r>
  </si>
  <si>
    <r>
      <rPr>
        <sz val="8"/>
        <rFont val="Arial"/>
        <family val="2"/>
      </rPr>
      <t>gęszczeniu 10 cm.</t>
    </r>
  </si>
  <si>
    <r>
      <rPr>
        <b/>
        <sz val="8"/>
        <rFont val="Arial"/>
        <family val="2"/>
      </rPr>
      <t>3.4</t>
    </r>
  </si>
  <si>
    <r>
      <rPr>
        <b/>
        <sz val="8"/>
        <rFont val="Arial"/>
        <family val="2"/>
      </rPr>
      <t>D-04.04.02 Podbudowa i pobocze z kruszywa łamanego stabilizowanego mechanicznie</t>
    </r>
  </si>
  <si>
    <r>
      <rPr>
        <sz val="8"/>
        <rFont val="Arial"/>
        <family val="2"/>
      </rPr>
      <t>Podbudowa z kruszywa łamanego - warstwa dolna o</t>
    </r>
  </si>
  <si>
    <r>
      <rPr>
        <sz val="8"/>
        <rFont val="Arial"/>
        <family val="2"/>
      </rPr>
      <t>1406+640 =</t>
    </r>
  </si>
  <si>
    <r>
      <rPr>
        <sz val="8"/>
        <rFont val="Arial"/>
        <family val="2"/>
      </rPr>
      <t>grubości po zagęszczeniu 15 cm</t>
    </r>
  </si>
  <si>
    <r>
      <rPr>
        <sz val="8"/>
        <rFont val="Arial"/>
        <family val="2"/>
      </rPr>
      <t>Jezdnia i miejsca postojowe: 1406m2</t>
    </r>
  </si>
  <si>
    <r>
      <rPr>
        <sz val="8"/>
        <rFont val="Arial"/>
        <family val="2"/>
      </rPr>
      <t>Miejsca postojowe dla autobusów: 640m2</t>
    </r>
  </si>
  <si>
    <r>
      <rPr>
        <sz val="8"/>
        <rFont val="Arial"/>
        <family val="2"/>
      </rPr>
      <t>Podbudowa z kruszywa łamanego - warstwa dolna - za</t>
    </r>
  </si>
  <si>
    <r>
      <rPr>
        <sz val="8"/>
        <rFont val="Arial"/>
        <family val="2"/>
      </rPr>
      <t>poz.12 =</t>
    </r>
  </si>
  <si>
    <r>
      <rPr>
        <sz val="8"/>
        <rFont val="Arial"/>
        <family val="2"/>
      </rPr>
      <t>każdy dalszy 1 cm grubości po zagęszczeniu</t>
    </r>
  </si>
  <si>
    <r>
      <rPr>
        <sz val="8"/>
        <rFont val="Arial"/>
        <family val="2"/>
      </rPr>
      <t>Krotność = 5</t>
    </r>
  </si>
  <si>
    <r>
      <rPr>
        <sz val="8"/>
        <rFont val="Arial"/>
        <family val="2"/>
      </rPr>
      <t>Podbudowa z kruszywa łamanego - warstwa górna o</t>
    </r>
  </si>
  <si>
    <r>
      <rPr>
        <sz val="8"/>
        <rFont val="Arial"/>
        <family val="2"/>
      </rPr>
      <t>274+30 =</t>
    </r>
  </si>
  <si>
    <r>
      <rPr>
        <sz val="8"/>
        <rFont val="Arial"/>
        <family val="2"/>
      </rPr>
      <t>grubości po zagęszczeniu 8 cm</t>
    </r>
  </si>
  <si>
    <r>
      <rPr>
        <sz val="8"/>
        <rFont val="Arial"/>
        <family val="2"/>
      </rPr>
      <t>Chodniki: 274m2</t>
    </r>
  </si>
  <si>
    <r>
      <rPr>
        <sz val="8"/>
        <rFont val="Arial"/>
        <family val="2"/>
      </rPr>
      <t>Pobocze: 30m2</t>
    </r>
  </si>
  <si>
    <r>
      <rPr>
        <sz val="8"/>
        <rFont val="Arial"/>
        <family val="2"/>
      </rPr>
      <t>Podbudowa z kruszywa łamanego - warstwa górna - za</t>
    </r>
  </si>
  <si>
    <r>
      <rPr>
        <sz val="8"/>
        <rFont val="Arial"/>
        <family val="2"/>
      </rPr>
      <t>poz.14 =</t>
    </r>
  </si>
  <si>
    <r>
      <rPr>
        <sz val="8"/>
        <rFont val="Arial"/>
        <family val="2"/>
      </rPr>
      <t>Krotność = 2</t>
    </r>
  </si>
  <si>
    <r>
      <rPr>
        <b/>
        <sz val="8"/>
        <rFont val="Arial"/>
        <family val="2"/>
      </rPr>
      <t>Razem dział: D-04.00.00 PODBUDOWY</t>
    </r>
  </si>
  <si>
    <r>
      <rPr>
        <b/>
        <sz val="8"/>
        <rFont val="Arial"/>
        <family val="2"/>
      </rPr>
      <t>D-05.00.00 NAWIERZCHNIE</t>
    </r>
  </si>
  <si>
    <r>
      <rPr>
        <sz val="8"/>
        <rFont val="Arial"/>
        <family val="2"/>
      </rPr>
      <t>- 1 -</t>
    </r>
  </si>
  <si>
    <r>
      <rPr>
        <b/>
        <sz val="8"/>
        <rFont val="Arial"/>
        <family val="2"/>
      </rPr>
      <t>4.1</t>
    </r>
  </si>
  <si>
    <r>
      <rPr>
        <b/>
        <sz val="8"/>
        <rFont val="Arial"/>
        <family val="2"/>
      </rPr>
      <t>D - 05.03.01B Nawierzchnia z kostki kamiennej, kamienia łupanego</t>
    </r>
  </si>
  <si>
    <r>
      <rPr>
        <sz val="8"/>
        <rFont val="Arial"/>
        <family val="2"/>
      </rPr>
      <t>16 d.4. 1</t>
    </r>
  </si>
  <si>
    <r>
      <rPr>
        <sz val="8"/>
        <rFont val="Arial"/>
        <family val="2"/>
      </rPr>
      <t xml:space="preserve">Nawierzchnia z kostki kamiennej o wysokości 10 cm na podsypce cementowo-piaskowej
</t>
    </r>
    <r>
      <rPr>
        <sz val="8"/>
        <rFont val="Arial"/>
        <family val="2"/>
      </rPr>
      <t>Jezdnia i miejsca postojowe: 1406m2 Miejsca postojowe dla autobusów: 640m2</t>
    </r>
  </si>
  <si>
    <r>
      <rPr>
        <sz val="8"/>
        <rFont val="Arial"/>
        <family val="2"/>
      </rPr>
      <t xml:space="preserve">1406+640 =
</t>
    </r>
    <r>
      <rPr>
        <sz val="8"/>
        <rFont val="Arial"/>
        <family val="2"/>
      </rPr>
      <t>2046,000</t>
    </r>
  </si>
  <si>
    <r>
      <rPr>
        <sz val="8"/>
        <rFont val="Arial"/>
        <family val="2"/>
      </rPr>
      <t>17 d.4. 1</t>
    </r>
  </si>
  <si>
    <r>
      <rPr>
        <sz val="8"/>
        <rFont val="Arial"/>
        <family val="2"/>
      </rPr>
      <t>Nawierzchnia z kostki kamiennej nieregularnej o wyso- kości 8 cm na podsypce cementowo-piaskowej Chodnik: 274m2</t>
    </r>
  </si>
  <si>
    <r>
      <rPr>
        <sz val="8"/>
        <rFont val="Arial"/>
        <family val="2"/>
      </rPr>
      <t>18 d.4. 1</t>
    </r>
  </si>
  <si>
    <r>
      <rPr>
        <sz val="8"/>
        <rFont val="Arial"/>
        <family val="2"/>
      </rPr>
      <t>Nawierzchnie z kamienia łupanego o 10cm Pobocze: 28m2</t>
    </r>
  </si>
  <si>
    <r>
      <rPr>
        <sz val="8"/>
        <rFont val="Arial"/>
        <family val="2"/>
      </rPr>
      <t>19 d.4. 1</t>
    </r>
  </si>
  <si>
    <r>
      <rPr>
        <sz val="8"/>
        <rFont val="Arial"/>
        <family val="2"/>
      </rPr>
      <t>Warstwy podsypkowe cementowo-piaskowe o gr. 5 cm Obrukowanie ścieku pow.: 28m2</t>
    </r>
  </si>
  <si>
    <r>
      <rPr>
        <sz val="8"/>
        <rFont val="Arial"/>
        <family val="2"/>
      </rPr>
      <t xml:space="preserve">poz.18 =
</t>
    </r>
    <r>
      <rPr>
        <sz val="8"/>
        <rFont val="Arial"/>
        <family val="2"/>
      </rPr>
      <t>28,000</t>
    </r>
  </si>
  <si>
    <r>
      <rPr>
        <b/>
        <sz val="8"/>
        <rFont val="Arial"/>
        <family val="2"/>
      </rPr>
      <t>Razem dział: D-05.00.00 NAWIERZCHNIE</t>
    </r>
  </si>
  <si>
    <r>
      <rPr>
        <b/>
        <sz val="8"/>
        <rFont val="Arial"/>
        <family val="2"/>
      </rPr>
      <t>D-06.00.00 ELEMENTY DRÓG</t>
    </r>
  </si>
  <si>
    <r>
      <rPr>
        <b/>
        <sz val="8"/>
        <rFont val="Arial"/>
        <family val="2"/>
      </rPr>
      <t>5.1</t>
    </r>
  </si>
  <si>
    <r>
      <rPr>
        <b/>
        <sz val="8"/>
        <rFont val="Arial"/>
        <family val="2"/>
      </rPr>
      <t>D-06.03.01A Pobocza utwardzone kruszywem łamanym</t>
    </r>
  </si>
  <si>
    <r>
      <rPr>
        <sz val="8"/>
        <rFont val="Arial"/>
        <family val="2"/>
      </rPr>
      <t xml:space="preserve">20 d.5.
</t>
    </r>
    <r>
      <rPr>
        <sz val="8"/>
        <rFont val="Arial"/>
        <family val="2"/>
      </rPr>
      <t>1</t>
    </r>
  </si>
  <si>
    <r>
      <rPr>
        <sz val="8"/>
        <rFont val="Arial"/>
        <family val="2"/>
      </rPr>
      <t xml:space="preserve">Pobocza z kruszywa łamanego - warstwa o grubości po zagęszczeniu 8 cm
</t>
    </r>
    <r>
      <rPr>
        <sz val="8"/>
        <rFont val="Arial"/>
        <family val="2"/>
      </rPr>
      <t>Pobocze: 90m2</t>
    </r>
  </si>
  <si>
    <r>
      <rPr>
        <sz val="8"/>
        <rFont val="Arial"/>
        <family val="2"/>
      </rPr>
      <t>21 d.5. 1</t>
    </r>
  </si>
  <si>
    <r>
      <rPr>
        <sz val="8"/>
        <rFont val="Arial"/>
        <family val="2"/>
      </rPr>
      <t xml:space="preserve">Pobocza z kruszywa łamanego -  za każdy dalszy 1 cm grubości po zagęszczeniu
</t>
    </r>
    <r>
      <rPr>
        <sz val="8"/>
        <rFont val="Arial"/>
        <family val="2"/>
      </rPr>
      <t>Pobocze: 90m2 Krotność = 2</t>
    </r>
  </si>
  <si>
    <r>
      <rPr>
        <b/>
        <sz val="8"/>
        <rFont val="Arial"/>
        <family val="2"/>
      </rPr>
      <t>Razem dział: D-06.00.00 ELEMENTY DRÓG</t>
    </r>
  </si>
  <si>
    <r>
      <rPr>
        <b/>
        <sz val="8"/>
        <rFont val="Arial"/>
        <family val="2"/>
      </rPr>
      <t>D-08.00.00 ELEMENTY ULIC</t>
    </r>
  </si>
  <si>
    <r>
      <rPr>
        <b/>
        <sz val="8"/>
        <rFont val="Arial"/>
        <family val="2"/>
      </rPr>
      <t>6.1</t>
    </r>
  </si>
  <si>
    <r>
      <rPr>
        <b/>
        <sz val="8"/>
        <rFont val="Arial"/>
        <family val="2"/>
      </rPr>
      <t>D-08.01.02 Krawężniki kamienne - granitowe</t>
    </r>
  </si>
  <si>
    <r>
      <rPr>
        <sz val="8"/>
        <rFont val="Arial"/>
        <family val="2"/>
      </rPr>
      <t>22 d.6. 1</t>
    </r>
  </si>
  <si>
    <r>
      <rPr>
        <sz val="8"/>
        <rFont val="Arial"/>
        <family val="2"/>
      </rPr>
      <t>Ława pod krawężniki betonowa z oporem</t>
    </r>
  </si>
  <si>
    <r>
      <rPr>
        <sz val="8"/>
        <rFont val="Arial"/>
        <family val="2"/>
      </rPr>
      <t xml:space="preserve">(poz.23+ poz.24)*0,08
</t>
    </r>
    <r>
      <rPr>
        <sz val="8"/>
        <rFont val="Arial"/>
        <family val="2"/>
      </rPr>
      <t>= 43,600</t>
    </r>
  </si>
  <si>
    <r>
      <rPr>
        <sz val="8"/>
        <rFont val="Arial"/>
        <family val="2"/>
      </rPr>
      <t>23 d.6. 1</t>
    </r>
  </si>
  <si>
    <r>
      <rPr>
        <sz val="8"/>
        <rFont val="Arial"/>
        <family val="2"/>
      </rPr>
      <t>Krawężniki kamienne wtopione o wymiarach 15x25 cm</t>
    </r>
  </si>
  <si>
    <r>
      <rPr>
        <sz val="8"/>
        <rFont val="Arial"/>
        <family val="2"/>
      </rPr>
      <t>m</t>
    </r>
  </si>
  <si>
    <r>
      <rPr>
        <sz val="8"/>
        <rFont val="Arial"/>
        <family val="2"/>
      </rPr>
      <t>24 d.6. 1</t>
    </r>
  </si>
  <si>
    <r>
      <rPr>
        <sz val="8"/>
        <rFont val="Arial"/>
        <family val="2"/>
      </rPr>
      <t>Krawężniki kamienne wystające o wymiarach 15x30 cm</t>
    </r>
  </si>
  <si>
    <r>
      <rPr>
        <b/>
        <sz val="8"/>
        <rFont val="Arial"/>
        <family val="2"/>
      </rPr>
      <t>6.2</t>
    </r>
  </si>
  <si>
    <r>
      <rPr>
        <b/>
        <sz val="8"/>
        <rFont val="Arial"/>
        <family val="2"/>
      </rPr>
      <t>D-08.03.02 Obrzeża kamienne</t>
    </r>
  </si>
  <si>
    <r>
      <rPr>
        <sz val="8"/>
        <rFont val="Arial"/>
        <family val="2"/>
      </rPr>
      <t>25 d.6. 2</t>
    </r>
  </si>
  <si>
    <r>
      <rPr>
        <sz val="8"/>
        <rFont val="Arial"/>
        <family val="2"/>
      </rPr>
      <t>Ława pod obrzeże betonowa z oporem</t>
    </r>
  </si>
  <si>
    <r>
      <rPr>
        <sz val="8"/>
        <rFont val="Arial"/>
        <family val="2"/>
      </rPr>
      <t>(poz.26)* 0,04 = 2,920</t>
    </r>
  </si>
  <si>
    <r>
      <rPr>
        <sz val="8"/>
        <rFont val="Arial"/>
        <family val="2"/>
      </rPr>
      <t>26 d.6. 2</t>
    </r>
  </si>
  <si>
    <r>
      <rPr>
        <sz val="8"/>
        <rFont val="Arial"/>
        <family val="2"/>
      </rPr>
      <t>Obrzeża kamienne o wymiarach 30x8 cm na podsypce cementowo-piaskowej, spoiny wypełnione zaprawą ce- mentową</t>
    </r>
  </si>
  <si>
    <r>
      <rPr>
        <b/>
        <sz val="8"/>
        <rFont val="Arial"/>
        <family val="2"/>
      </rPr>
      <t>Razem dział: D-08.00.00 ELEMENTY ULIC</t>
    </r>
  </si>
  <si>
    <r>
      <rPr>
        <b/>
        <sz val="8"/>
        <rFont val="Arial"/>
        <family val="2"/>
      </rPr>
      <t>D-09.00.00 ZIELEŃ DROGOWA</t>
    </r>
  </si>
  <si>
    <r>
      <rPr>
        <b/>
        <sz val="8"/>
        <rFont val="Arial"/>
        <family val="2"/>
      </rPr>
      <t>7.1</t>
    </r>
  </si>
  <si>
    <r>
      <rPr>
        <b/>
        <sz val="8"/>
        <rFont val="Arial"/>
        <family val="2"/>
      </rPr>
      <t>D-09.01.01 zieleń drogowa</t>
    </r>
  </si>
  <si>
    <r>
      <rPr>
        <sz val="8"/>
        <rFont val="Arial"/>
        <family val="2"/>
      </rPr>
      <t>27 d.7. 1</t>
    </r>
  </si>
  <si>
    <r>
      <rPr>
        <sz val="8"/>
        <rFont val="Arial"/>
        <family val="2"/>
      </rPr>
      <t>Wykonanie trawników dywanowych siewem z nawoże- niem</t>
    </r>
  </si>
  <si>
    <r>
      <rPr>
        <b/>
        <sz val="8"/>
        <rFont val="Arial"/>
        <family val="2"/>
      </rPr>
      <t>Razem dział: D-09.00.00 ZIELEŃ DROGOWA</t>
    </r>
  </si>
  <si>
    <t>Podatek VAT</t>
  </si>
  <si>
    <t>Ogółem wartość kosztorysowa robót (brutto)</t>
  </si>
  <si>
    <t xml:space="preserve">Wartość kosztorysowa robót bez podatku VAT (netto)
</t>
  </si>
  <si>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</si>
  <si>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</si>
  <si>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</si>
  <si>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</si>
  <si>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</si>
  <si>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</si>
  <si>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</si>
  <si>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</si>
  <si>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</si>
  <si>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4</t>
  </si>
  <si>
    <t>5</t>
  </si>
  <si>
    <t>6</t>
  </si>
  <si>
    <t>7</t>
  </si>
  <si>
    <t>8</t>
  </si>
  <si>
    <t>TOM - Instalacje Elektryczne Zewnętrzne</t>
  </si>
  <si>
    <t>1.1</t>
  </si>
  <si>
    <t>Prace wspólne dla zasilania, oświetlenia, CCTV</t>
  </si>
  <si>
    <t>KNNR 5 0701-05</t>
  </si>
  <si>
    <t>Kopanie rowów dla kabli w sposób mechaniczny w gruncie kat. III-IV</t>
  </si>
  <si>
    <t>m3</t>
  </si>
  <si>
    <t>KNNR 5 0702-05</t>
  </si>
  <si>
    <t>Zasypywanie rowów dla kabli wykonanych mechanicznie w gruncie kat. III-IV</t>
  </si>
  <si>
    <t>3</t>
  </si>
  <si>
    <t>KNNR 5 0706-01</t>
  </si>
  <si>
    <t>Nasypanie warstwy piasku na dnie rowu kablowego o szerokości do 0,4 m_x000D_
Krotność = 1 (2x2200)</t>
  </si>
  <si>
    <t>m</t>
  </si>
  <si>
    <t>KNNR 5 0705-01</t>
  </si>
  <si>
    <t>Ułożenie rur osłonowych z PCW - SRS50</t>
  </si>
  <si>
    <t>Ułożenie rur osłonowych z PCW - RHDPE160 dzielona</t>
  </si>
  <si>
    <t>KNR 2-19 0122-03</t>
  </si>
  <si>
    <t>Uszczelnianie końców rur ochronnych - dławica czopowa - EK186 - konkretny typ dostosowany do wielkości rury</t>
  </si>
  <si>
    <t>szt.</t>
  </si>
  <si>
    <t>_x000D_
kalk. własna</t>
  </si>
  <si>
    <t>Wprowadzenie kabli do budynku bramy wjazdowej - przewiert w ścianie, rury osłonowe</t>
  </si>
  <si>
    <t>kpl.</t>
  </si>
  <si>
    <t>RAZEM 1.1 Prace wspólne dla zasilania, oświetlenia, CCTV</t>
  </si>
  <si>
    <t>1.2</t>
  </si>
  <si>
    <t>Instalacja elektroenergetyczna nN zasilania stacji ładowania</t>
  </si>
  <si>
    <t>KNNR 5 0707-04</t>
  </si>
  <si>
    <t>Układanie kabli o masie do 3.0 kg/m w rowach kablowych ręcznie YAKXS 4x120</t>
  </si>
  <si>
    <t>9</t>
  </si>
  <si>
    <t>KNR 5-01 0401-02_x000D_
adaptacja pozycji</t>
  </si>
  <si>
    <t>Budowa studni kablowych prefabrykowanych rozdzielczych SK-2 dwuelementowych w gruncie kat. III - studnia SK-1 z pokrywą i wywietrznikiem - kanał na potrzeby ładowania pojazdów elektrycznych</t>
  </si>
  <si>
    <t>stud.</t>
  </si>
  <si>
    <t>10</t>
  </si>
  <si>
    <t>KNR 5-01 0106-01</t>
  </si>
  <si>
    <t>Budowa kanalizacji kablowej z rur PCW w gruncie kat. III, 1 warstwa w ciągu kanalizacji, 1 rura w warstwie, 1 otwór w ciągu kanalizacji HDPE110/3,7 - kanał na potrzeby ładowania pojazdów elektrycznych</t>
  </si>
  <si>
    <t>11</t>
  </si>
  <si>
    <t>KNNR 5 1301-02</t>
  </si>
  <si>
    <t>Sprawdzenie i pomiar 3-fazowego obwodu elektrycznego niskiego napięcia</t>
  </si>
  <si>
    <t>pomiar</t>
  </si>
  <si>
    <t>RAZEM 1.2 Instalacja elektroenergetyczna nN zasilania stacji ładowania</t>
  </si>
  <si>
    <t>1.3</t>
  </si>
  <si>
    <t>Złącza kablowe</t>
  </si>
  <si>
    <t>12</t>
  </si>
  <si>
    <t>KNNR 5 0401-02</t>
  </si>
  <si>
    <t>Złącza kablowe typu ZK-STŁ1</t>
  </si>
  <si>
    <t>13</t>
  </si>
  <si>
    <t>Złącza kablowe typu ZK-STŁ2</t>
  </si>
  <si>
    <t>14</t>
  </si>
  <si>
    <t>KNNR 5 1204-04</t>
  </si>
  <si>
    <t>Montaż końcówek kablowych przez zaciskanie - przekrój żył do 120 mm2</t>
  </si>
  <si>
    <t>15</t>
  </si>
  <si>
    <t>KNNR 5 1203-06</t>
  </si>
  <si>
    <t>Podłączenie przewodów pojedynczych o przekroju żyły do 120 mm2 pod zaciski lub bolce</t>
  </si>
  <si>
    <t>szt.żył</t>
  </si>
  <si>
    <t>16</t>
  </si>
  <si>
    <t>KNNR 5 0605-02</t>
  </si>
  <si>
    <t>Montaż uziomów poziomych w wykopie o głębokości do 0.6 m; kat.gruntu III</t>
  </si>
  <si>
    <t>17</t>
  </si>
  <si>
    <t>KNNR 5 1304-01</t>
  </si>
  <si>
    <t>Badania i pomiary instalacji uziemiającej (pierwszy pomiar)</t>
  </si>
  <si>
    <t>18</t>
  </si>
  <si>
    <t>KNNR 5 1304-02</t>
  </si>
  <si>
    <t>Badania i pomiary instalacji uziemiającej (każdy następny pomiar)</t>
  </si>
  <si>
    <t>19</t>
  </si>
  <si>
    <t>_x000D_
analiza indywidualna</t>
  </si>
  <si>
    <t>Keramzyt - 1kpl=1zlacze</t>
  </si>
  <si>
    <t>RAZEM 1.3 Złącza kablowe</t>
  </si>
  <si>
    <t>1.4</t>
  </si>
  <si>
    <t xml:space="preserve">Instalacja oświetleniowa_x000D_
</t>
  </si>
  <si>
    <t>20</t>
  </si>
  <si>
    <t>KNNR 5 1001-01</t>
  </si>
  <si>
    <t>Montaż i stawianie słupów oświetleniowych o masie do 100 kg - Fundament pod słup</t>
  </si>
  <si>
    <t>21</t>
  </si>
  <si>
    <t>Montaż i stawianie słupów oświetleniowych o masie do 100 kg - słup 4m z pojedynczą wnęką słupową</t>
  </si>
  <si>
    <t>22</t>
  </si>
  <si>
    <t>Montaż i stawianie słupów oświetleniowych o masie do 100 kg -  słup 4m z podwójną wnęką słupową</t>
  </si>
  <si>
    <t>23</t>
  </si>
  <si>
    <t>KNNR 5 1002-01</t>
  </si>
  <si>
    <t>Montaż wysięgników rurowych o masie do 15 kg na słupie - wysięgnik pojedynczy</t>
  </si>
  <si>
    <t>24</t>
  </si>
  <si>
    <t>Montaż wysięgników rurowych o masie do 15 kg na słupie - wysięgnik podwójny</t>
  </si>
  <si>
    <t>25</t>
  </si>
  <si>
    <t>KNNR 5 1003-02</t>
  </si>
  <si>
    <t>Montaż przewodów do opraw oświetleniowych - wciąganie w słupy, rury osłonowe i wysięgniki przy wysokości latarń do 7 m - 3x2,5mm2</t>
  </si>
  <si>
    <t>kpl.przew.</t>
  </si>
  <si>
    <t>26</t>
  </si>
  <si>
    <t>KNNR 5 1004-02</t>
  </si>
  <si>
    <t>Montaż opraw oświetlenia zewnętrznego na wysięgniku - Oprawa 50W,6000lm</t>
  </si>
  <si>
    <t>27</t>
  </si>
  <si>
    <t>KNNR 5 1006-01</t>
  </si>
  <si>
    <t>Tablica bezpiecznikowa wnękowa - tabliczka słupowa</t>
  </si>
  <si>
    <t>28</t>
  </si>
  <si>
    <t>KNNR 5 0726-09</t>
  </si>
  <si>
    <t>Zarobienie na sucho końca kabla 5-żyłowego o przekroju żył do 16 mm2 na napięcie do 1 kV o izolacji i powłoce z tworzyw sztucznych</t>
  </si>
  <si>
    <t>29</t>
  </si>
  <si>
    <t>KNNR 5 1203-01</t>
  </si>
  <si>
    <t>Podłączenie przewodów pojedynczych o przekroju żyły do 2.5 mm2 pod zaciski lub bolce</t>
  </si>
  <si>
    <t>30</t>
  </si>
  <si>
    <t>KNNR 5 1203-04</t>
  </si>
  <si>
    <t>Podłączenie przewodów pojedynczych o przekroju żyły do 16 mm2 pod zaciski lub bolce</t>
  </si>
  <si>
    <t>31</t>
  </si>
  <si>
    <t>32</t>
  </si>
  <si>
    <t>33</t>
  </si>
  <si>
    <t>KNNR 5 1302-04</t>
  </si>
  <si>
    <t>Badanie linii kablowej nn - kabel 5-żyłowy</t>
  </si>
  <si>
    <t>odc.</t>
  </si>
  <si>
    <t>34</t>
  </si>
  <si>
    <t>KNNR 5 0707-02</t>
  </si>
  <si>
    <t>Układanie kabli o masie do 1.0 kg/m w rowach kablowych ręcznie - YAKXS 5x16</t>
  </si>
  <si>
    <t>35</t>
  </si>
  <si>
    <t>36</t>
  </si>
  <si>
    <t>37</t>
  </si>
  <si>
    <t xml:space="preserve">RAZEM 1.4 Instalacja oświetleniowa_x000D_
</t>
  </si>
  <si>
    <t>1.5</t>
  </si>
  <si>
    <t>Instalacja CCTV</t>
  </si>
  <si>
    <t>38</t>
  </si>
  <si>
    <t>Układanie kabli o masie do 1.0 kg/m w rowach kablowych ręcznie - YKY 3x4</t>
  </si>
  <si>
    <t>39</t>
  </si>
  <si>
    <t>40</t>
  </si>
  <si>
    <t>Ułożenie rur osłonowych z PCW - HDPE 40/3,7</t>
  </si>
  <si>
    <t>41</t>
  </si>
  <si>
    <t>ZN-97/TP S.A.-039 0510-04</t>
  </si>
  <si>
    <t>Wciąganie kabli światłowodowych do rurociągów kablowych z rur HDPE 40 mm - Z-XOTKtsd 6J</t>
  </si>
  <si>
    <t>km</t>
  </si>
  <si>
    <t>42</t>
  </si>
  <si>
    <t>Montaż pigtaili światłowodowych</t>
  </si>
  <si>
    <t>szt</t>
  </si>
  <si>
    <t>43</t>
  </si>
  <si>
    <t>KNNR 5 1301-01</t>
  </si>
  <si>
    <t>Sprawdzenie i pomiar 1-fazowego obwodu elektrycznego niskiego napięcia</t>
  </si>
  <si>
    <t>44</t>
  </si>
  <si>
    <t>45</t>
  </si>
  <si>
    <t>Rury UV prowadzone po słupie</t>
  </si>
  <si>
    <t>46</t>
  </si>
  <si>
    <t>KNNR 5 0203-01</t>
  </si>
  <si>
    <t>Przewody kabelkowe o łącznym przekroju żył do 7.5 mm2 wciągane do rur - YKY 3x2,5mm2</t>
  </si>
  <si>
    <t>47</t>
  </si>
  <si>
    <t>Przewody kabelkowe o łącznym przekroju żył do 7.5 mm2 wciągane do rur - FTP cat. 6e zew</t>
  </si>
  <si>
    <t>48</t>
  </si>
  <si>
    <t>KNNR 5 0406-06</t>
  </si>
  <si>
    <t>Aparaty elektryczne o masie do 50 kg - szafka slupowa CCTV(kompletna, wyposażona w urządzenia zasilające, aktywne i pasywne)</t>
  </si>
  <si>
    <t>49</t>
  </si>
  <si>
    <t>KNR AL-01 0501-02</t>
  </si>
  <si>
    <t>Montaż elementów systemu telewizji użytkowej - kamera zewnętrzna z puszką montażową</t>
  </si>
  <si>
    <t>50</t>
  </si>
  <si>
    <t>KNR AT-14 0110-01</t>
  </si>
  <si>
    <t>Montaż szaf dystrybucyjnych 19" stojących - Rozbudowa szafy CCTV</t>
  </si>
  <si>
    <t>51</t>
  </si>
  <si>
    <t>KNR AL-01 0506-02</t>
  </si>
  <si>
    <t>Uruchomienie systemu TVU - linia transmisji danych i parametrów sterujących</t>
  </si>
  <si>
    <t>linia</t>
  </si>
  <si>
    <t>52</t>
  </si>
  <si>
    <t>KNR AT-14 0104-02_x000D_
adaptacja pozycji</t>
  </si>
  <si>
    <t>Spawanie kabla światłowodowego jednomodowego - 1szt.=1spaw</t>
  </si>
  <si>
    <t>RAZEM 1.5 Instalacja CCTV</t>
  </si>
  <si>
    <t>1.6</t>
  </si>
  <si>
    <t xml:space="preserve">Pozostałe_x000D_
</t>
  </si>
  <si>
    <t>53</t>
  </si>
  <si>
    <t>Dokumentacja powykonawcza</t>
  </si>
  <si>
    <t xml:space="preserve">RAZEM 1.6 Pozostałe_x000D_
</t>
  </si>
  <si>
    <t>RAZEM 1 TOM - Instalacje Elektryczne Zewnętrzne</t>
  </si>
  <si>
    <t>RAZEM kosztorys</t>
  </si>
  <si>
    <t xml:space="preserve">Załącznik nr 2 do SWZ SA.270.8.2025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</si>
</sst>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\ ###\ ###\ ##0.00"/>
    <numFmt numFmtId="166" formatCode="#\ ###\ ###\ ##0.000"/>
  </numFmts>
  <fonts count="18" x14ac:knownFonts="1">
    <font>
      <sz val="10"/>
      <color rgb="FF000000"/>
      <name val="Times New Roman"/>
      <charset val="204"/>
    </font>
    <font>
      <b/>
      <sz val="8"/>
      <name val="Arial"/>
      <family val="2"/>
      <charset val="238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sz val="6"/>
      <name val="Arial"/>
      <family val="2"/>
    </font>
    <font>
      <b/>
      <sz val="8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b/>
      <sz val="8"/>
      <color rgb="FFFF0000"/>
      <name val="Arial"/>
      <family val="2"/>
      <charset val="238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2"/>
    </xf>
    <xf numFmtId="1" fontId="2" fillId="0" borderId="1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right" vertical="top" wrapText="1"/>
    </xf>
    <xf numFmtId="1" fontId="3" fillId="0" borderId="5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right" vertical="top" wrapText="1"/>
    </xf>
    <xf numFmtId="2" fontId="3" fillId="0" borderId="5" xfId="0" applyNumberFormat="1" applyFont="1" applyBorder="1" applyAlignment="1">
      <alignment horizontal="right" vertical="top" shrinkToFit="1"/>
    </xf>
    <xf numFmtId="0" fontId="4" fillId="0" borderId="6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1" fontId="3" fillId="0" borderId="6" xfId="0" applyNumberFormat="1" applyFont="1" applyBorder="1" applyAlignment="1">
      <alignment horizontal="right" vertical="top" shrinkToFit="1"/>
    </xf>
    <xf numFmtId="164" fontId="3" fillId="0" borderId="6" xfId="0" applyNumberFormat="1" applyFont="1" applyBorder="1" applyAlignment="1">
      <alignment horizontal="right" vertical="top" shrinkToFit="1"/>
    </xf>
    <xf numFmtId="0" fontId="0" fillId="0" borderId="7" xfId="0" applyBorder="1" applyAlignment="1">
      <alignment horizontal="left" wrapText="1"/>
    </xf>
    <xf numFmtId="0" fontId="4" fillId="0" borderId="7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right" vertical="top" shrinkToFit="1"/>
    </xf>
    <xf numFmtId="2" fontId="2" fillId="0" borderId="1" xfId="0" applyNumberFormat="1" applyFont="1" applyBorder="1" applyAlignment="1">
      <alignment horizontal="right" vertical="top" shrinkToFit="1"/>
    </xf>
    <xf numFmtId="0" fontId="4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right" vertical="top" shrinkToFit="1"/>
    </xf>
    <xf numFmtId="0" fontId="4" fillId="0" borderId="5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right" vertical="top" wrapText="1" indent="2"/>
    </xf>
    <xf numFmtId="0" fontId="0" fillId="0" borderId="1" xfId="0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4" fontId="11" fillId="0" borderId="9" xfId="0" applyNumberFormat="1" applyFont="1" applyBorder="1" applyAlignment="1">
      <alignment horizontal="right" vertical="top" wrapText="1"/>
    </xf>
    <xf numFmtId="4" fontId="10" fillId="0" borderId="5" xfId="0" applyNumberFormat="1" applyFont="1" applyBorder="1" applyAlignment="1">
      <alignment horizontal="right" vertical="top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0" xfId="0"/>
    <xf numFmtId="165" fontId="13" fillId="4" borderId="9" xfId="0" applyNumberFormat="1" applyFont="1" applyFill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166" fontId="14" fillId="0" borderId="9" xfId="0" applyNumberFormat="1" applyFont="1" applyBorder="1" applyAlignment="1">
      <alignment vertical="center" wrapText="1"/>
    </xf>
    <xf numFmtId="165" fontId="14" fillId="0" borderId="9" xfId="0" applyNumberFormat="1" applyFont="1" applyBorder="1" applyAlignment="1">
      <alignment vertical="center" wrapText="1"/>
    </xf>
    <xf numFmtId="165" fontId="13" fillId="3" borderId="9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2" fontId="17" fillId="0" borderId="9" xfId="0" applyNumberFormat="1" applyFont="1" applyBorder="1" applyAlignment="1">
      <alignment vertical="top" wrapText="1"/>
    </xf>
    <xf numFmtId="0" fontId="15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164" fontId="3" fillId="0" borderId="5" xfId="0" applyNumberFormat="1" applyFont="1" applyBorder="1" applyAlignment="1">
      <alignment horizontal="left" vertical="top" indent="2" shrinkToFit="1"/>
    </xf>
    <xf numFmtId="164" fontId="3" fillId="0" borderId="5" xfId="0" applyNumberFormat="1" applyFont="1" applyBorder="1" applyAlignment="1">
      <alignment horizontal="left" vertical="top" indent="3" shrinkToFit="1"/>
    </xf>
    <xf numFmtId="164" fontId="3" fillId="0" borderId="1" xfId="0" applyNumberFormat="1" applyFont="1" applyBorder="1" applyAlignment="1">
      <alignment horizontal="left" vertical="top" indent="2" shrinkToFit="1"/>
    </xf>
    <xf numFmtId="164" fontId="3" fillId="0" borderId="1" xfId="0" applyNumberFormat="1" applyFont="1" applyBorder="1" applyAlignment="1">
      <alignment horizontal="left" vertical="top" indent="3" shrinkToFit="1"/>
    </xf>
    <xf numFmtId="164" fontId="3" fillId="0" borderId="1" xfId="0" applyNumberFormat="1" applyFont="1" applyBorder="1" applyAlignment="1">
      <alignment horizontal="right" vertical="top" indent="2" shrinkToFi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4"/>
  <sheetViews>
    <sheetView tabSelected="1" topLeftCell="A85" zoomScaleNormal="100" workbookViewId="0">
      <selection activeCell="E105" sqref="E105"/>
    </sheetView>
  </sheetViews>
  <sheetFormatPr defaultRowHeight="13.2" x14ac:dyDescent="0.25"/>
  <cols>
    <col min="1" max="1" width="4.6640625" customWidth="1"/>
    <col min="2" max="2" width="14" customWidth="1"/>
    <col min="3" max="3" width="47.77734375" customWidth="1"/>
    <col min="4" max="4" width="12.6640625" customWidth="1"/>
    <col min="5" max="6" width="11.44140625" customWidth="1"/>
    <col min="7" max="7" width="13.44140625" customWidth="1"/>
    <col min="8" max="8" width="2.109375" customWidth="1"/>
  </cols>
  <sheetData>
    <row r="1" spans="1:7" ht="13.8" x14ac:dyDescent="0.25">
      <c r="A1" s="43" t="s">
        <v>318</v>
      </c>
      <c r="B1" s="43"/>
      <c r="C1" s="43"/>
      <c r="D1" s="43"/>
      <c r="E1" s="43"/>
      <c r="F1" s="43"/>
      <c r="G1" s="43"/>
    </row>
    <row r="2" spans="1:7" ht="12" customHeight="1" x14ac:dyDescent="0.25">
      <c r="A2" s="41"/>
      <c r="B2" s="2" t="s">
        <v>1</v>
      </c>
      <c r="C2" s="3" t="s">
        <v>2</v>
      </c>
      <c r="D2" s="2" t="s">
        <v>3</v>
      </c>
      <c r="E2" s="4" t="s">
        <v>4</v>
      </c>
      <c r="F2" s="1" t="s">
        <v>5</v>
      </c>
      <c r="G2" s="2" t="s">
        <v>6</v>
      </c>
    </row>
    <row r="3" spans="1:7" ht="11.25" customHeight="1" x14ac:dyDescent="0.25">
      <c r="A3" s="5">
        <v>1</v>
      </c>
      <c r="B3" s="6"/>
      <c r="C3" s="44" t="s">
        <v>7</v>
      </c>
      <c r="D3" s="45"/>
      <c r="E3" s="45"/>
      <c r="F3" s="45"/>
      <c r="G3" s="46"/>
    </row>
    <row r="4" spans="1:7" ht="11.25" customHeight="1" x14ac:dyDescent="0.25">
      <c r="A4" s="7" t="s">
        <v>8</v>
      </c>
      <c r="B4" s="6"/>
      <c r="C4" s="44" t="s">
        <v>9</v>
      </c>
      <c r="D4" s="45"/>
      <c r="E4" s="45"/>
      <c r="F4" s="45"/>
      <c r="G4" s="46"/>
    </row>
    <row r="5" spans="1:7" ht="11.25" customHeight="1" x14ac:dyDescent="0.25">
      <c r="A5" s="8">
        <v>1</v>
      </c>
      <c r="B5" s="47"/>
      <c r="C5" s="11" t="s">
        <v>10</v>
      </c>
      <c r="D5" s="11" t="s">
        <v>11</v>
      </c>
      <c r="E5" s="12" t="s">
        <v>12</v>
      </c>
      <c r="F5" s="13">
        <v>0</v>
      </c>
      <c r="G5" s="13">
        <f>E9*F5</f>
        <v>0</v>
      </c>
    </row>
    <row r="6" spans="1:7" ht="11.25" customHeight="1" x14ac:dyDescent="0.25">
      <c r="A6" s="14" t="s">
        <v>13</v>
      </c>
      <c r="B6" s="48"/>
      <c r="C6" s="15" t="s">
        <v>14</v>
      </c>
      <c r="D6" s="16"/>
      <c r="E6" s="14" t="s">
        <v>15</v>
      </c>
      <c r="F6" s="16"/>
      <c r="G6" s="16"/>
    </row>
    <row r="7" spans="1:7" ht="11.25" customHeight="1" x14ac:dyDescent="0.25">
      <c r="A7" s="17">
        <v>1</v>
      </c>
      <c r="B7" s="48"/>
      <c r="C7" s="16"/>
      <c r="D7" s="16"/>
      <c r="E7" s="14" t="s">
        <v>16</v>
      </c>
      <c r="F7" s="16"/>
      <c r="G7" s="16"/>
    </row>
    <row r="8" spans="1:7" ht="11.25" customHeight="1" x14ac:dyDescent="0.25">
      <c r="A8" s="16"/>
      <c r="B8" s="48"/>
      <c r="C8" s="15" t="s">
        <v>17</v>
      </c>
      <c r="D8" s="16"/>
      <c r="E8" s="14" t="s">
        <v>18</v>
      </c>
      <c r="F8" s="16"/>
      <c r="G8" s="16"/>
    </row>
    <row r="9" spans="1:7" ht="11.25" customHeight="1" x14ac:dyDescent="0.25">
      <c r="A9" s="16"/>
      <c r="B9" s="48"/>
      <c r="C9" s="15" t="s">
        <v>19</v>
      </c>
      <c r="D9" s="16"/>
      <c r="E9" s="18">
        <v>0.42199999999999999</v>
      </c>
      <c r="F9" s="16"/>
      <c r="G9" s="16"/>
    </row>
    <row r="10" spans="1:7" ht="11.25" customHeight="1" x14ac:dyDescent="0.25">
      <c r="A10" s="16"/>
      <c r="B10" s="48"/>
      <c r="C10" s="15" t="s">
        <v>20</v>
      </c>
      <c r="D10" s="16"/>
      <c r="E10" s="16"/>
      <c r="F10" s="16"/>
      <c r="G10" s="16"/>
    </row>
    <row r="11" spans="1:7" ht="11.25" customHeight="1" x14ac:dyDescent="0.25">
      <c r="A11" s="16"/>
      <c r="B11" s="48"/>
      <c r="C11" s="15" t="s">
        <v>21</v>
      </c>
      <c r="D11" s="16"/>
      <c r="E11" s="16"/>
      <c r="F11" s="16"/>
      <c r="G11" s="16"/>
    </row>
    <row r="12" spans="1:7" ht="11.25" customHeight="1" x14ac:dyDescent="0.25">
      <c r="A12" s="16"/>
      <c r="B12" s="48"/>
      <c r="C12" s="15" t="s">
        <v>22</v>
      </c>
      <c r="D12" s="16"/>
      <c r="E12" s="16"/>
      <c r="F12" s="16"/>
      <c r="G12" s="16"/>
    </row>
    <row r="13" spans="1:7" ht="11.25" customHeight="1" x14ac:dyDescent="0.25">
      <c r="A13" s="19"/>
      <c r="B13" s="49"/>
      <c r="C13" s="20" t="s">
        <v>23</v>
      </c>
      <c r="D13" s="19"/>
      <c r="E13" s="19"/>
      <c r="F13" s="19"/>
      <c r="G13" s="19"/>
    </row>
    <row r="14" spans="1:7" ht="11.25" customHeight="1" x14ac:dyDescent="0.25">
      <c r="A14" s="7" t="s">
        <v>24</v>
      </c>
      <c r="B14" s="6"/>
      <c r="C14" s="44" t="s">
        <v>25</v>
      </c>
      <c r="D14" s="45"/>
      <c r="E14" s="45"/>
      <c r="F14" s="45"/>
      <c r="G14" s="46"/>
    </row>
    <row r="15" spans="1:7" ht="11.25" customHeight="1" x14ac:dyDescent="0.25">
      <c r="A15" s="8">
        <v>2</v>
      </c>
      <c r="B15" s="47"/>
      <c r="C15" s="11" t="s">
        <v>26</v>
      </c>
      <c r="D15" s="10" t="s">
        <v>27</v>
      </c>
      <c r="E15" s="62">
        <v>2680</v>
      </c>
      <c r="F15" s="13">
        <v>0</v>
      </c>
      <c r="G15" s="13">
        <f>E15*F15</f>
        <v>0</v>
      </c>
    </row>
    <row r="16" spans="1:7" ht="11.25" customHeight="1" x14ac:dyDescent="0.25">
      <c r="A16" s="14" t="s">
        <v>13</v>
      </c>
      <c r="B16" s="48"/>
      <c r="C16" s="15" t="s">
        <v>28</v>
      </c>
      <c r="D16" s="16"/>
      <c r="E16" s="16"/>
      <c r="F16" s="16"/>
      <c r="G16" s="16"/>
    </row>
    <row r="17" spans="1:7" ht="11.25" customHeight="1" x14ac:dyDescent="0.25">
      <c r="A17" s="21">
        <v>2</v>
      </c>
      <c r="B17" s="49"/>
      <c r="C17" s="19"/>
      <c r="D17" s="19"/>
      <c r="E17" s="19"/>
      <c r="F17" s="19"/>
      <c r="G17" s="19"/>
    </row>
    <row r="18" spans="1:7" ht="11.25" customHeight="1" x14ac:dyDescent="0.25">
      <c r="A18" s="8">
        <v>3</v>
      </c>
      <c r="B18" s="47"/>
      <c r="C18" s="11" t="s">
        <v>29</v>
      </c>
      <c r="D18" s="10" t="s">
        <v>30</v>
      </c>
      <c r="E18" s="12" t="s">
        <v>31</v>
      </c>
      <c r="F18" s="13">
        <v>0</v>
      </c>
      <c r="G18" s="13">
        <f>E19*F18</f>
        <v>0</v>
      </c>
    </row>
    <row r="19" spans="1:7" ht="11.25" customHeight="1" x14ac:dyDescent="0.25">
      <c r="A19" s="14" t="s">
        <v>13</v>
      </c>
      <c r="B19" s="48"/>
      <c r="C19" s="15" t="s">
        <v>32</v>
      </c>
      <c r="D19" s="16"/>
      <c r="E19" s="18">
        <v>402</v>
      </c>
      <c r="F19" s="16"/>
      <c r="G19" s="16"/>
    </row>
    <row r="20" spans="1:7" ht="11.25" customHeight="1" x14ac:dyDescent="0.25">
      <c r="A20" s="21">
        <v>2</v>
      </c>
      <c r="B20" s="49"/>
      <c r="C20" s="19"/>
      <c r="D20" s="19"/>
      <c r="E20" s="19"/>
      <c r="F20" s="19"/>
      <c r="G20" s="19"/>
    </row>
    <row r="21" spans="1:7" ht="11.25" customHeight="1" x14ac:dyDescent="0.25">
      <c r="A21" s="8">
        <v>4</v>
      </c>
      <c r="B21" s="47"/>
      <c r="C21" s="11" t="s">
        <v>33</v>
      </c>
      <c r="D21" s="10" t="s">
        <v>30</v>
      </c>
      <c r="E21" s="11" t="s">
        <v>34</v>
      </c>
      <c r="F21" s="13">
        <v>0</v>
      </c>
      <c r="G21" s="13">
        <f>E22*F21</f>
        <v>0</v>
      </c>
    </row>
    <row r="22" spans="1:7" ht="11.25" customHeight="1" x14ac:dyDescent="0.25">
      <c r="A22" s="14" t="s">
        <v>13</v>
      </c>
      <c r="B22" s="48"/>
      <c r="C22" s="15" t="s">
        <v>35</v>
      </c>
      <c r="D22" s="16"/>
      <c r="E22" s="18">
        <v>402</v>
      </c>
      <c r="F22" s="16"/>
      <c r="G22" s="16"/>
    </row>
    <row r="23" spans="1:7" ht="11.25" customHeight="1" x14ac:dyDescent="0.25">
      <c r="A23" s="21">
        <v>2</v>
      </c>
      <c r="B23" s="49"/>
      <c r="C23" s="20" t="s">
        <v>36</v>
      </c>
      <c r="D23" s="19"/>
      <c r="E23" s="19"/>
      <c r="F23" s="19"/>
      <c r="G23" s="19"/>
    </row>
    <row r="24" spans="1:7" ht="11.25" customHeight="1" x14ac:dyDescent="0.25">
      <c r="A24" s="44" t="s">
        <v>37</v>
      </c>
      <c r="B24" s="45"/>
      <c r="C24" s="45"/>
      <c r="D24" s="45"/>
      <c r="E24" s="45"/>
      <c r="F24" s="46"/>
      <c r="G24" s="22">
        <f>G5+G15+G18+G21</f>
        <v>0</v>
      </c>
    </row>
    <row r="25" spans="1:7" ht="11.25" customHeight="1" x14ac:dyDescent="0.25">
      <c r="A25" s="5">
        <v>2</v>
      </c>
      <c r="B25" s="6"/>
      <c r="C25" s="44" t="s">
        <v>38</v>
      </c>
      <c r="D25" s="45"/>
      <c r="E25" s="45"/>
      <c r="F25" s="45"/>
      <c r="G25" s="46"/>
    </row>
    <row r="26" spans="1:7" ht="11.25" customHeight="1" x14ac:dyDescent="0.25">
      <c r="A26" s="7" t="s">
        <v>39</v>
      </c>
      <c r="B26" s="6"/>
      <c r="C26" s="44" t="s">
        <v>40</v>
      </c>
      <c r="D26" s="45"/>
      <c r="E26" s="45"/>
      <c r="F26" s="45"/>
      <c r="G26" s="46"/>
    </row>
    <row r="27" spans="1:7" ht="11.25" customHeight="1" x14ac:dyDescent="0.25">
      <c r="A27" s="8">
        <v>5</v>
      </c>
      <c r="B27" s="47"/>
      <c r="C27" s="11" t="s">
        <v>41</v>
      </c>
      <c r="D27" s="10" t="s">
        <v>30</v>
      </c>
      <c r="E27" s="63">
        <v>50</v>
      </c>
      <c r="F27" s="13">
        <v>0</v>
      </c>
      <c r="G27" s="13">
        <f>E27*F27</f>
        <v>0</v>
      </c>
    </row>
    <row r="28" spans="1:7" ht="11.25" customHeight="1" x14ac:dyDescent="0.25">
      <c r="A28" s="14" t="s">
        <v>42</v>
      </c>
      <c r="B28" s="48"/>
      <c r="C28" s="15" t="s">
        <v>43</v>
      </c>
      <c r="D28" s="16"/>
      <c r="E28" s="16"/>
      <c r="F28" s="16"/>
      <c r="G28" s="16"/>
    </row>
    <row r="29" spans="1:7" ht="11.25" customHeight="1" x14ac:dyDescent="0.25">
      <c r="A29" s="21">
        <v>1</v>
      </c>
      <c r="B29" s="49"/>
      <c r="C29" s="19"/>
      <c r="D29" s="19"/>
      <c r="E29" s="19"/>
      <c r="F29" s="19"/>
      <c r="G29" s="19"/>
    </row>
    <row r="30" spans="1:7" ht="11.25" customHeight="1" x14ac:dyDescent="0.25">
      <c r="A30" s="7" t="s">
        <v>44</v>
      </c>
      <c r="B30" s="6"/>
      <c r="C30" s="44" t="s">
        <v>45</v>
      </c>
      <c r="D30" s="45"/>
      <c r="E30" s="45"/>
      <c r="F30" s="45"/>
      <c r="G30" s="46"/>
    </row>
    <row r="31" spans="1:7" ht="27" customHeight="1" x14ac:dyDescent="0.25">
      <c r="A31" s="23" t="s">
        <v>46</v>
      </c>
      <c r="B31" s="24"/>
      <c r="C31" s="25" t="s">
        <v>47</v>
      </c>
      <c r="D31" s="9" t="s">
        <v>27</v>
      </c>
      <c r="E31" s="64">
        <v>1250</v>
      </c>
      <c r="F31" s="26">
        <v>0</v>
      </c>
      <c r="G31" s="26">
        <f>E31*F31</f>
        <v>0</v>
      </c>
    </row>
    <row r="32" spans="1:7" ht="11.25" customHeight="1" x14ac:dyDescent="0.25">
      <c r="A32" s="7" t="s">
        <v>48</v>
      </c>
      <c r="B32" s="6"/>
      <c r="C32" s="44" t="s">
        <v>49</v>
      </c>
      <c r="D32" s="45"/>
      <c r="E32" s="45"/>
      <c r="F32" s="45"/>
      <c r="G32" s="46"/>
    </row>
    <row r="33" spans="1:7" ht="27" customHeight="1" x14ac:dyDescent="0.25">
      <c r="A33" s="23" t="s">
        <v>50</v>
      </c>
      <c r="B33" s="24"/>
      <c r="C33" s="25" t="s">
        <v>51</v>
      </c>
      <c r="D33" s="9" t="s">
        <v>30</v>
      </c>
      <c r="E33" s="65">
        <v>50</v>
      </c>
      <c r="F33" s="26">
        <v>0</v>
      </c>
      <c r="G33" s="26">
        <f>E33*F33</f>
        <v>0</v>
      </c>
    </row>
    <row r="34" spans="1:7" ht="11.25" customHeight="1" x14ac:dyDescent="0.25">
      <c r="A34" s="44" t="s">
        <v>52</v>
      </c>
      <c r="B34" s="45"/>
      <c r="C34" s="45"/>
      <c r="D34" s="45"/>
      <c r="E34" s="45"/>
      <c r="F34" s="46"/>
      <c r="G34" s="22">
        <f>G27+G31+G33</f>
        <v>0</v>
      </c>
    </row>
    <row r="35" spans="1:7" ht="11.25" customHeight="1" x14ac:dyDescent="0.25">
      <c r="A35" s="5">
        <v>3</v>
      </c>
      <c r="B35" s="6"/>
      <c r="C35" s="44" t="s">
        <v>53</v>
      </c>
      <c r="D35" s="45"/>
      <c r="E35" s="45"/>
      <c r="F35" s="45"/>
      <c r="G35" s="46"/>
    </row>
    <row r="36" spans="1:7" ht="11.25" customHeight="1" x14ac:dyDescent="0.25">
      <c r="A36" s="7" t="s">
        <v>54</v>
      </c>
      <c r="B36" s="6"/>
      <c r="C36" s="44" t="s">
        <v>55</v>
      </c>
      <c r="D36" s="45"/>
      <c r="E36" s="45"/>
      <c r="F36" s="45"/>
      <c r="G36" s="46"/>
    </row>
    <row r="37" spans="1:7" ht="11.25" customHeight="1" x14ac:dyDescent="0.25">
      <c r="A37" s="8">
        <v>8</v>
      </c>
      <c r="B37" s="47"/>
      <c r="C37" s="11" t="s">
        <v>56</v>
      </c>
      <c r="D37" s="10" t="s">
        <v>27</v>
      </c>
      <c r="E37" s="62">
        <v>2680</v>
      </c>
      <c r="F37" s="13">
        <v>0</v>
      </c>
      <c r="G37" s="13">
        <f>E37*F37</f>
        <v>0</v>
      </c>
    </row>
    <row r="38" spans="1:7" ht="11.25" customHeight="1" x14ac:dyDescent="0.25">
      <c r="A38" s="14" t="s">
        <v>57</v>
      </c>
      <c r="B38" s="48"/>
      <c r="C38" s="15" t="s">
        <v>58</v>
      </c>
      <c r="D38" s="16"/>
      <c r="E38" s="16"/>
      <c r="F38" s="16"/>
      <c r="G38" s="16"/>
    </row>
    <row r="39" spans="1:7" ht="11.25" customHeight="1" x14ac:dyDescent="0.25">
      <c r="A39" s="21">
        <v>1</v>
      </c>
      <c r="B39" s="49"/>
      <c r="C39" s="20" t="s">
        <v>59</v>
      </c>
      <c r="D39" s="19"/>
      <c r="E39" s="19"/>
      <c r="F39" s="19"/>
      <c r="G39" s="19"/>
    </row>
    <row r="40" spans="1:7" ht="11.25" customHeight="1" x14ac:dyDescent="0.25">
      <c r="A40" s="7" t="s">
        <v>60</v>
      </c>
      <c r="B40" s="6"/>
      <c r="C40" s="44" t="s">
        <v>61</v>
      </c>
      <c r="D40" s="45"/>
      <c r="E40" s="45"/>
      <c r="F40" s="45"/>
      <c r="G40" s="46"/>
    </row>
    <row r="41" spans="1:7" ht="11.25" customHeight="1" x14ac:dyDescent="0.25">
      <c r="A41" s="8">
        <v>9</v>
      </c>
      <c r="B41" s="47"/>
      <c r="C41" s="11" t="s">
        <v>62</v>
      </c>
      <c r="D41" s="10" t="s">
        <v>27</v>
      </c>
      <c r="E41" s="12" t="s">
        <v>63</v>
      </c>
      <c r="F41" s="13">
        <v>0</v>
      </c>
      <c r="G41" s="13">
        <f>E42*F41</f>
        <v>0</v>
      </c>
    </row>
    <row r="42" spans="1:7" ht="11.25" customHeight="1" x14ac:dyDescent="0.25">
      <c r="A42" s="14" t="s">
        <v>57</v>
      </c>
      <c r="B42" s="48"/>
      <c r="C42" s="15" t="s">
        <v>64</v>
      </c>
      <c r="D42" s="16"/>
      <c r="E42" s="18">
        <v>306</v>
      </c>
      <c r="F42" s="16"/>
      <c r="G42" s="16"/>
    </row>
    <row r="43" spans="1:7" ht="11.25" customHeight="1" x14ac:dyDescent="0.25">
      <c r="A43" s="17">
        <v>2</v>
      </c>
      <c r="B43" s="48"/>
      <c r="C43" s="15" t="s">
        <v>65</v>
      </c>
      <c r="D43" s="16"/>
      <c r="E43" s="16"/>
      <c r="F43" s="16"/>
      <c r="G43" s="16"/>
    </row>
    <row r="44" spans="1:7" ht="11.25" customHeight="1" x14ac:dyDescent="0.25">
      <c r="A44" s="19"/>
      <c r="B44" s="49"/>
      <c r="C44" s="20" t="s">
        <v>66</v>
      </c>
      <c r="D44" s="19"/>
      <c r="E44" s="19"/>
      <c r="F44" s="19"/>
      <c r="G44" s="19"/>
    </row>
    <row r="45" spans="1:7" ht="11.25" customHeight="1" x14ac:dyDescent="0.25">
      <c r="A45" s="7" t="s">
        <v>67</v>
      </c>
      <c r="B45" s="6"/>
      <c r="C45" s="44" t="s">
        <v>68</v>
      </c>
      <c r="D45" s="45"/>
      <c r="E45" s="45"/>
      <c r="F45" s="45"/>
      <c r="G45" s="46"/>
    </row>
    <row r="46" spans="1:7" ht="11.25" customHeight="1" x14ac:dyDescent="0.25">
      <c r="A46" s="8">
        <v>10</v>
      </c>
      <c r="B46" s="47"/>
      <c r="C46" s="11" t="s">
        <v>69</v>
      </c>
      <c r="D46" s="10" t="s">
        <v>27</v>
      </c>
      <c r="E46" s="62">
        <v>704</v>
      </c>
      <c r="F46" s="13">
        <v>0</v>
      </c>
      <c r="G46" s="13">
        <f>E46*F46</f>
        <v>0</v>
      </c>
    </row>
    <row r="47" spans="1:7" ht="11.25" customHeight="1" x14ac:dyDescent="0.25">
      <c r="A47" s="14" t="s">
        <v>57</v>
      </c>
      <c r="B47" s="48"/>
      <c r="C47" s="15" t="s">
        <v>70</v>
      </c>
      <c r="D47" s="16"/>
      <c r="E47" s="16"/>
      <c r="F47" s="16"/>
      <c r="G47" s="16"/>
    </row>
    <row r="48" spans="1:7" ht="11.25" customHeight="1" x14ac:dyDescent="0.25">
      <c r="A48" s="17">
        <v>3</v>
      </c>
      <c r="B48" s="48"/>
      <c r="C48" s="15" t="s">
        <v>71</v>
      </c>
      <c r="D48" s="16"/>
      <c r="E48" s="16"/>
      <c r="F48" s="16"/>
      <c r="G48" s="16"/>
    </row>
    <row r="49" spans="1:7" ht="11.25" customHeight="1" x14ac:dyDescent="0.25">
      <c r="A49" s="19"/>
      <c r="B49" s="49"/>
      <c r="C49" s="20" t="s">
        <v>19</v>
      </c>
      <c r="D49" s="19"/>
      <c r="E49" s="19"/>
      <c r="F49" s="19"/>
      <c r="G49" s="19"/>
    </row>
    <row r="50" spans="1:7" ht="11.25" customHeight="1" x14ac:dyDescent="0.25">
      <c r="A50" s="8">
        <v>11</v>
      </c>
      <c r="B50" s="47"/>
      <c r="C50" s="11" t="s">
        <v>69</v>
      </c>
      <c r="D50" s="10" t="s">
        <v>27</v>
      </c>
      <c r="E50" s="62">
        <v>1550</v>
      </c>
      <c r="F50" s="13">
        <v>0</v>
      </c>
      <c r="G50" s="13">
        <f>E50*F50</f>
        <v>0</v>
      </c>
    </row>
    <row r="51" spans="1:7" ht="11.25" customHeight="1" x14ac:dyDescent="0.25">
      <c r="A51" s="14" t="s">
        <v>57</v>
      </c>
      <c r="B51" s="48"/>
      <c r="C51" s="15" t="s">
        <v>70</v>
      </c>
      <c r="D51" s="16"/>
      <c r="E51" s="16"/>
      <c r="F51" s="16"/>
      <c r="G51" s="16"/>
    </row>
    <row r="52" spans="1:7" ht="11.25" customHeight="1" x14ac:dyDescent="0.25">
      <c r="A52" s="17">
        <v>3</v>
      </c>
      <c r="B52" s="48"/>
      <c r="C52" s="15" t="s">
        <v>72</v>
      </c>
      <c r="D52" s="16"/>
      <c r="E52" s="16"/>
      <c r="F52" s="16"/>
      <c r="G52" s="16"/>
    </row>
    <row r="53" spans="1:7" ht="11.25" customHeight="1" x14ac:dyDescent="0.25">
      <c r="A53" s="19"/>
      <c r="B53" s="49"/>
      <c r="C53" s="20" t="s">
        <v>17</v>
      </c>
      <c r="D53" s="19"/>
      <c r="E53" s="19"/>
      <c r="F53" s="19"/>
      <c r="G53" s="19"/>
    </row>
    <row r="54" spans="1:7" ht="11.25" customHeight="1" x14ac:dyDescent="0.25">
      <c r="A54" s="7" t="s">
        <v>73</v>
      </c>
      <c r="B54" s="6"/>
      <c r="C54" s="44" t="s">
        <v>74</v>
      </c>
      <c r="D54" s="45"/>
      <c r="E54" s="45"/>
      <c r="F54" s="45"/>
      <c r="G54" s="46"/>
    </row>
    <row r="55" spans="1:7" ht="11.25" customHeight="1" x14ac:dyDescent="0.25">
      <c r="A55" s="8">
        <v>12</v>
      </c>
      <c r="B55" s="47"/>
      <c r="C55" s="11" t="s">
        <v>75</v>
      </c>
      <c r="D55" s="10" t="s">
        <v>27</v>
      </c>
      <c r="E55" s="12" t="s">
        <v>76</v>
      </c>
      <c r="F55" s="13">
        <v>0</v>
      </c>
      <c r="G55" s="13">
        <f>E56*F55</f>
        <v>0</v>
      </c>
    </row>
    <row r="56" spans="1:7" ht="11.25" customHeight="1" x14ac:dyDescent="0.25">
      <c r="A56" s="14" t="s">
        <v>57</v>
      </c>
      <c r="B56" s="48"/>
      <c r="C56" s="15" t="s">
        <v>77</v>
      </c>
      <c r="D56" s="16"/>
      <c r="E56" s="18">
        <v>2046</v>
      </c>
      <c r="F56" s="16"/>
      <c r="G56" s="16"/>
    </row>
    <row r="57" spans="1:7" ht="11.25" customHeight="1" x14ac:dyDescent="0.25">
      <c r="A57" s="17">
        <v>4</v>
      </c>
      <c r="B57" s="48"/>
      <c r="C57" s="15" t="s">
        <v>78</v>
      </c>
      <c r="D57" s="16"/>
      <c r="E57" s="16"/>
      <c r="F57" s="16"/>
      <c r="G57" s="16"/>
    </row>
    <row r="58" spans="1:7" ht="11.25" customHeight="1" x14ac:dyDescent="0.25">
      <c r="A58" s="19"/>
      <c r="B58" s="49"/>
      <c r="C58" s="20" t="s">
        <v>79</v>
      </c>
      <c r="D58" s="19"/>
      <c r="E58" s="19"/>
      <c r="F58" s="19"/>
      <c r="G58" s="19"/>
    </row>
    <row r="59" spans="1:7" ht="11.25" customHeight="1" x14ac:dyDescent="0.25">
      <c r="A59" s="8">
        <v>13</v>
      </c>
      <c r="B59" s="47"/>
      <c r="C59" s="11" t="s">
        <v>80</v>
      </c>
      <c r="D59" s="10" t="s">
        <v>27</v>
      </c>
      <c r="E59" s="27" t="s">
        <v>81</v>
      </c>
      <c r="F59" s="13">
        <v>0</v>
      </c>
      <c r="G59" s="13">
        <f>E60*F59</f>
        <v>0</v>
      </c>
    </row>
    <row r="60" spans="1:7" ht="11.25" customHeight="1" x14ac:dyDescent="0.25">
      <c r="A60" s="14" t="s">
        <v>57</v>
      </c>
      <c r="B60" s="48"/>
      <c r="C60" s="15" t="s">
        <v>82</v>
      </c>
      <c r="D60" s="16"/>
      <c r="E60" s="18">
        <v>2046</v>
      </c>
      <c r="F60" s="16"/>
      <c r="G60" s="16"/>
    </row>
    <row r="61" spans="1:7" ht="11.25" customHeight="1" x14ac:dyDescent="0.25">
      <c r="A61" s="17">
        <v>4</v>
      </c>
      <c r="B61" s="48"/>
      <c r="C61" s="15" t="s">
        <v>78</v>
      </c>
      <c r="D61" s="16"/>
      <c r="E61" s="16"/>
      <c r="F61" s="16"/>
      <c r="G61" s="16"/>
    </row>
    <row r="62" spans="1:7" ht="11.25" customHeight="1" x14ac:dyDescent="0.25">
      <c r="A62" s="16"/>
      <c r="B62" s="48"/>
      <c r="C62" s="15" t="s">
        <v>79</v>
      </c>
      <c r="D62" s="16"/>
      <c r="E62" s="16"/>
      <c r="F62" s="16"/>
      <c r="G62" s="16"/>
    </row>
    <row r="63" spans="1:7" ht="11.25" customHeight="1" x14ac:dyDescent="0.25">
      <c r="A63" s="19"/>
      <c r="B63" s="49"/>
      <c r="C63" s="20" t="s">
        <v>83</v>
      </c>
      <c r="D63" s="19"/>
      <c r="E63" s="19"/>
      <c r="F63" s="19"/>
      <c r="G63" s="19"/>
    </row>
    <row r="64" spans="1:7" ht="11.25" customHeight="1" x14ac:dyDescent="0.25">
      <c r="A64" s="8">
        <v>14</v>
      </c>
      <c r="B64" s="47"/>
      <c r="C64" s="11" t="s">
        <v>84</v>
      </c>
      <c r="D64" s="10" t="s">
        <v>27</v>
      </c>
      <c r="E64" s="12" t="s">
        <v>85</v>
      </c>
      <c r="F64" s="13">
        <v>0</v>
      </c>
      <c r="G64" s="13">
        <f>E65*F64</f>
        <v>0</v>
      </c>
    </row>
    <row r="65" spans="1:8" ht="11.25" customHeight="1" x14ac:dyDescent="0.25">
      <c r="A65" s="14" t="s">
        <v>57</v>
      </c>
      <c r="B65" s="48"/>
      <c r="C65" s="15" t="s">
        <v>86</v>
      </c>
      <c r="D65" s="16"/>
      <c r="E65" s="18">
        <v>304</v>
      </c>
      <c r="F65" s="16"/>
      <c r="G65" s="16"/>
    </row>
    <row r="66" spans="1:8" ht="11.25" customHeight="1" x14ac:dyDescent="0.25">
      <c r="A66" s="17">
        <v>4</v>
      </c>
      <c r="B66" s="48"/>
      <c r="C66" s="15" t="s">
        <v>87</v>
      </c>
      <c r="D66" s="16"/>
      <c r="E66" s="16"/>
      <c r="F66" s="16"/>
      <c r="G66" s="16"/>
    </row>
    <row r="67" spans="1:8" ht="11.25" customHeight="1" x14ac:dyDescent="0.25">
      <c r="A67" s="19"/>
      <c r="B67" s="49"/>
      <c r="C67" s="20" t="s">
        <v>88</v>
      </c>
      <c r="D67" s="19"/>
      <c r="E67" s="19"/>
      <c r="F67" s="19"/>
      <c r="G67" s="19"/>
    </row>
    <row r="68" spans="1:8" ht="11.25" customHeight="1" x14ac:dyDescent="0.25">
      <c r="A68" s="8">
        <v>15</v>
      </c>
      <c r="B68" s="47"/>
      <c r="C68" s="11" t="s">
        <v>89</v>
      </c>
      <c r="D68" s="10" t="s">
        <v>27</v>
      </c>
      <c r="E68" s="27" t="s">
        <v>90</v>
      </c>
      <c r="F68" s="13">
        <v>0</v>
      </c>
      <c r="G68" s="13">
        <f>E69*F68</f>
        <v>0</v>
      </c>
    </row>
    <row r="69" spans="1:8" ht="11.25" customHeight="1" x14ac:dyDescent="0.25">
      <c r="A69" s="14" t="s">
        <v>57</v>
      </c>
      <c r="B69" s="48"/>
      <c r="C69" s="15" t="s">
        <v>82</v>
      </c>
      <c r="D69" s="16"/>
      <c r="E69" s="18">
        <v>304</v>
      </c>
      <c r="F69" s="16"/>
      <c r="G69" s="16"/>
    </row>
    <row r="70" spans="1:8" ht="11.25" customHeight="1" x14ac:dyDescent="0.25">
      <c r="A70" s="17">
        <v>4</v>
      </c>
      <c r="B70" s="48"/>
      <c r="C70" s="15" t="s">
        <v>87</v>
      </c>
      <c r="D70" s="16"/>
      <c r="E70" s="16"/>
      <c r="F70" s="16"/>
      <c r="G70" s="16"/>
    </row>
    <row r="71" spans="1:8" ht="11.25" customHeight="1" x14ac:dyDescent="0.25">
      <c r="A71" s="16"/>
      <c r="B71" s="48"/>
      <c r="C71" s="15" t="s">
        <v>88</v>
      </c>
      <c r="D71" s="16"/>
      <c r="E71" s="16"/>
      <c r="F71" s="16"/>
      <c r="G71" s="16"/>
    </row>
    <row r="72" spans="1:8" ht="11.25" customHeight="1" x14ac:dyDescent="0.25">
      <c r="A72" s="19"/>
      <c r="B72" s="49"/>
      <c r="C72" s="20" t="s">
        <v>91</v>
      </c>
      <c r="D72" s="19"/>
      <c r="E72" s="19"/>
      <c r="F72" s="19"/>
      <c r="G72" s="19"/>
    </row>
    <row r="73" spans="1:8" ht="11.25" customHeight="1" x14ac:dyDescent="0.25">
      <c r="A73" s="44" t="s">
        <v>92</v>
      </c>
      <c r="B73" s="45"/>
      <c r="C73" s="45"/>
      <c r="D73" s="45"/>
      <c r="E73" s="45"/>
      <c r="F73" s="46"/>
      <c r="G73" s="22">
        <f>G41+G46+G50+G55+G59+G64+G68+G37</f>
        <v>0</v>
      </c>
    </row>
    <row r="74" spans="1:8" ht="11.25" customHeight="1" x14ac:dyDescent="0.25">
      <c r="A74" s="5">
        <v>4</v>
      </c>
      <c r="B74" s="6"/>
      <c r="C74" s="44" t="s">
        <v>93</v>
      </c>
      <c r="D74" s="45"/>
      <c r="E74" s="45"/>
      <c r="F74" s="45"/>
      <c r="G74" s="46"/>
    </row>
    <row r="75" spans="1:8" ht="11.25" customHeight="1" x14ac:dyDescent="0.25">
      <c r="A75" s="50" t="s">
        <v>94</v>
      </c>
      <c r="B75" s="50"/>
      <c r="C75" s="50"/>
      <c r="D75" s="50"/>
      <c r="E75" s="50"/>
      <c r="F75" s="50"/>
      <c r="G75" s="50"/>
      <c r="H75" s="50"/>
    </row>
    <row r="76" spans="1:8" ht="12" customHeight="1" x14ac:dyDescent="0.25">
      <c r="A76" s="1" t="s">
        <v>0</v>
      </c>
      <c r="B76" s="2" t="s">
        <v>1</v>
      </c>
      <c r="C76" s="3" t="s">
        <v>2</v>
      </c>
      <c r="D76" s="2" t="s">
        <v>3</v>
      </c>
      <c r="E76" s="28" t="s">
        <v>4</v>
      </c>
      <c r="F76" s="1" t="s">
        <v>5</v>
      </c>
      <c r="G76" s="2" t="s">
        <v>6</v>
      </c>
    </row>
    <row r="77" spans="1:8" ht="11.25" customHeight="1" x14ac:dyDescent="0.25">
      <c r="A77" s="7" t="s">
        <v>95</v>
      </c>
      <c r="B77" s="6"/>
      <c r="C77" s="44" t="s">
        <v>96</v>
      </c>
      <c r="D77" s="45"/>
      <c r="E77" s="45"/>
      <c r="F77" s="45"/>
      <c r="G77" s="46"/>
    </row>
    <row r="78" spans="1:8" ht="36" customHeight="1" x14ac:dyDescent="0.25">
      <c r="A78" s="23" t="s">
        <v>97</v>
      </c>
      <c r="B78" s="9"/>
      <c r="C78" s="9" t="s">
        <v>98</v>
      </c>
      <c r="D78" s="9" t="s">
        <v>27</v>
      </c>
      <c r="E78" s="29" t="s">
        <v>99</v>
      </c>
      <c r="F78" s="26">
        <v>0</v>
      </c>
      <c r="G78" s="26">
        <f>2046*F78</f>
        <v>0</v>
      </c>
    </row>
    <row r="79" spans="1:8" ht="26.4" customHeight="1" x14ac:dyDescent="0.25">
      <c r="A79" s="23" t="s">
        <v>100</v>
      </c>
      <c r="B79" s="24"/>
      <c r="C79" s="25" t="s">
        <v>101</v>
      </c>
      <c r="D79" s="9" t="s">
        <v>27</v>
      </c>
      <c r="E79" s="66">
        <v>274</v>
      </c>
      <c r="F79" s="26">
        <v>0</v>
      </c>
      <c r="G79" s="26">
        <f>E79*F79</f>
        <v>0</v>
      </c>
    </row>
    <row r="80" spans="1:8" ht="26.4" customHeight="1" x14ac:dyDescent="0.25">
      <c r="A80" s="23" t="s">
        <v>102</v>
      </c>
      <c r="B80" s="24"/>
      <c r="C80" s="25" t="s">
        <v>103</v>
      </c>
      <c r="D80" s="9" t="s">
        <v>27</v>
      </c>
      <c r="E80" s="66">
        <v>28</v>
      </c>
      <c r="F80" s="26">
        <v>0</v>
      </c>
      <c r="G80" s="26">
        <f>E80*F80</f>
        <v>0</v>
      </c>
    </row>
    <row r="81" spans="1:7" ht="27" customHeight="1" x14ac:dyDescent="0.25">
      <c r="A81" s="23" t="s">
        <v>104</v>
      </c>
      <c r="B81" s="24"/>
      <c r="C81" s="25" t="s">
        <v>105</v>
      </c>
      <c r="D81" s="9" t="s">
        <v>27</v>
      </c>
      <c r="E81" s="9" t="s">
        <v>106</v>
      </c>
      <c r="F81" s="26">
        <v>0</v>
      </c>
      <c r="G81" s="26">
        <f>28*F81</f>
        <v>0</v>
      </c>
    </row>
    <row r="82" spans="1:7" ht="11.25" customHeight="1" x14ac:dyDescent="0.25">
      <c r="A82" s="44" t="s">
        <v>107</v>
      </c>
      <c r="B82" s="45"/>
      <c r="C82" s="45"/>
      <c r="D82" s="45"/>
      <c r="E82" s="45"/>
      <c r="F82" s="46"/>
      <c r="G82" s="22">
        <f>G78+G79+G80+G81</f>
        <v>0</v>
      </c>
    </row>
    <row r="83" spans="1:7" ht="11.25" customHeight="1" x14ac:dyDescent="0.25">
      <c r="A83" s="5">
        <v>5</v>
      </c>
      <c r="B83" s="6"/>
      <c r="C83" s="44" t="s">
        <v>108</v>
      </c>
      <c r="D83" s="45"/>
      <c r="E83" s="45"/>
      <c r="F83" s="45"/>
      <c r="G83" s="46"/>
    </row>
    <row r="84" spans="1:7" ht="11.25" customHeight="1" x14ac:dyDescent="0.25">
      <c r="A84" s="7" t="s">
        <v>109</v>
      </c>
      <c r="B84" s="6"/>
      <c r="C84" s="44" t="s">
        <v>110</v>
      </c>
      <c r="D84" s="45"/>
      <c r="E84" s="45"/>
      <c r="F84" s="45"/>
      <c r="G84" s="46"/>
    </row>
    <row r="85" spans="1:7" ht="27" customHeight="1" x14ac:dyDescent="0.25">
      <c r="A85" s="29" t="s">
        <v>111</v>
      </c>
      <c r="B85" s="24"/>
      <c r="C85" s="9" t="s">
        <v>112</v>
      </c>
      <c r="D85" s="9" t="s">
        <v>27</v>
      </c>
      <c r="E85" s="66">
        <v>90</v>
      </c>
      <c r="F85" s="26">
        <v>0</v>
      </c>
      <c r="G85" s="26">
        <f>E85*F85</f>
        <v>0</v>
      </c>
    </row>
    <row r="86" spans="1:7" ht="36" customHeight="1" x14ac:dyDescent="0.25">
      <c r="A86" s="23" t="s">
        <v>113</v>
      </c>
      <c r="B86" s="9"/>
      <c r="C86" s="9" t="s">
        <v>114</v>
      </c>
      <c r="D86" s="9" t="s">
        <v>27</v>
      </c>
      <c r="E86" s="66">
        <v>90</v>
      </c>
      <c r="F86" s="26">
        <v>0</v>
      </c>
      <c r="G86" s="26">
        <f>E86*F86</f>
        <v>0</v>
      </c>
    </row>
    <row r="87" spans="1:7" ht="11.25" customHeight="1" x14ac:dyDescent="0.25">
      <c r="A87" s="44" t="s">
        <v>115</v>
      </c>
      <c r="B87" s="45"/>
      <c r="C87" s="45"/>
      <c r="D87" s="45"/>
      <c r="E87" s="45"/>
      <c r="F87" s="46"/>
      <c r="G87" s="22">
        <f>SUM(G85:G86)</f>
        <v>0</v>
      </c>
    </row>
    <row r="88" spans="1:7" ht="11.25" customHeight="1" x14ac:dyDescent="0.25">
      <c r="A88" s="5">
        <v>6</v>
      </c>
      <c r="B88" s="6"/>
      <c r="C88" s="44" t="s">
        <v>116</v>
      </c>
      <c r="D88" s="45"/>
      <c r="E88" s="45"/>
      <c r="F88" s="45"/>
      <c r="G88" s="46"/>
    </row>
    <row r="89" spans="1:7" ht="11.25" customHeight="1" x14ac:dyDescent="0.25">
      <c r="A89" s="7" t="s">
        <v>117</v>
      </c>
      <c r="B89" s="6"/>
      <c r="C89" s="44" t="s">
        <v>118</v>
      </c>
      <c r="D89" s="45"/>
      <c r="E89" s="45"/>
      <c r="F89" s="45"/>
      <c r="G89" s="46"/>
    </row>
    <row r="90" spans="1:7" ht="33" customHeight="1" x14ac:dyDescent="0.25">
      <c r="A90" s="23" t="s">
        <v>119</v>
      </c>
      <c r="B90" s="24"/>
      <c r="C90" s="25" t="s">
        <v>120</v>
      </c>
      <c r="D90" s="9" t="s">
        <v>30</v>
      </c>
      <c r="E90" s="9" t="s">
        <v>121</v>
      </c>
      <c r="F90" s="26">
        <v>0</v>
      </c>
      <c r="G90" s="26">
        <f>43.6*F90</f>
        <v>0</v>
      </c>
    </row>
    <row r="91" spans="1:7" ht="26.4" customHeight="1" x14ac:dyDescent="0.25">
      <c r="A91" s="23" t="s">
        <v>122</v>
      </c>
      <c r="B91" s="24"/>
      <c r="C91" s="25" t="s">
        <v>123</v>
      </c>
      <c r="D91" s="25" t="s">
        <v>124</v>
      </c>
      <c r="E91" s="66">
        <v>410</v>
      </c>
      <c r="F91" s="26">
        <v>0</v>
      </c>
      <c r="G91" s="26">
        <f>E91*F91</f>
        <v>0</v>
      </c>
    </row>
    <row r="92" spans="1:7" ht="26.4" customHeight="1" x14ac:dyDescent="0.25">
      <c r="A92" s="23" t="s">
        <v>125</v>
      </c>
      <c r="B92" s="24"/>
      <c r="C92" s="25" t="s">
        <v>126</v>
      </c>
      <c r="D92" s="25" t="s">
        <v>124</v>
      </c>
      <c r="E92" s="66">
        <v>135</v>
      </c>
      <c r="F92" s="26">
        <v>0</v>
      </c>
      <c r="G92" s="26">
        <f>E92*F92</f>
        <v>0</v>
      </c>
    </row>
    <row r="93" spans="1:7" ht="11.25" customHeight="1" x14ac:dyDescent="0.25">
      <c r="A93" s="7" t="s">
        <v>127</v>
      </c>
      <c r="B93" s="6"/>
      <c r="C93" s="44" t="s">
        <v>128</v>
      </c>
      <c r="D93" s="45"/>
      <c r="E93" s="45"/>
      <c r="F93" s="45"/>
      <c r="G93" s="46"/>
    </row>
    <row r="94" spans="1:7" ht="27" customHeight="1" x14ac:dyDescent="0.25">
      <c r="A94" s="23" t="s">
        <v>129</v>
      </c>
      <c r="B94" s="24"/>
      <c r="C94" s="25" t="s">
        <v>130</v>
      </c>
      <c r="D94" s="9" t="s">
        <v>30</v>
      </c>
      <c r="E94" s="25" t="s">
        <v>131</v>
      </c>
      <c r="F94" s="26">
        <v>0</v>
      </c>
      <c r="G94" s="26">
        <f>2.92*F94</f>
        <v>0</v>
      </c>
    </row>
    <row r="95" spans="1:7" ht="26.85" customHeight="1" x14ac:dyDescent="0.25">
      <c r="A95" s="23" t="s">
        <v>132</v>
      </c>
      <c r="B95" s="24"/>
      <c r="C95" s="25" t="s">
        <v>133</v>
      </c>
      <c r="D95" s="25" t="s">
        <v>124</v>
      </c>
      <c r="E95" s="66">
        <v>73</v>
      </c>
      <c r="F95" s="26">
        <v>0</v>
      </c>
      <c r="G95" s="26">
        <f>E95*F95</f>
        <v>0</v>
      </c>
    </row>
    <row r="96" spans="1:7" ht="11.25" customHeight="1" x14ac:dyDescent="0.25">
      <c r="A96" s="44" t="s">
        <v>134</v>
      </c>
      <c r="B96" s="45"/>
      <c r="C96" s="45"/>
      <c r="D96" s="45"/>
      <c r="E96" s="45"/>
      <c r="F96" s="46"/>
      <c r="G96" s="22">
        <f>G90+G91+G92+G94+G95</f>
        <v>0</v>
      </c>
    </row>
    <row r="97" spans="1:8" ht="11.25" customHeight="1" x14ac:dyDescent="0.25">
      <c r="A97" s="5">
        <v>7</v>
      </c>
      <c r="B97" s="6"/>
      <c r="C97" s="44" t="s">
        <v>135</v>
      </c>
      <c r="D97" s="45"/>
      <c r="E97" s="45"/>
      <c r="F97" s="45"/>
      <c r="G97" s="46"/>
    </row>
    <row r="98" spans="1:8" ht="11.25" customHeight="1" x14ac:dyDescent="0.25">
      <c r="A98" s="7" t="s">
        <v>136</v>
      </c>
      <c r="B98" s="6"/>
      <c r="C98" s="44" t="s">
        <v>137</v>
      </c>
      <c r="D98" s="45"/>
      <c r="E98" s="45"/>
      <c r="F98" s="45"/>
      <c r="G98" s="46"/>
    </row>
    <row r="99" spans="1:8" ht="27.6" customHeight="1" x14ac:dyDescent="0.25">
      <c r="A99" s="23" t="s">
        <v>138</v>
      </c>
      <c r="B99" s="9"/>
      <c r="C99" s="25" t="s">
        <v>139</v>
      </c>
      <c r="D99" s="9" t="s">
        <v>27</v>
      </c>
      <c r="E99" s="66">
        <v>300</v>
      </c>
      <c r="F99" s="26">
        <v>0</v>
      </c>
      <c r="G99" s="26">
        <f>E99*F99</f>
        <v>0</v>
      </c>
    </row>
    <row r="100" spans="1:8" ht="11.25" customHeight="1" x14ac:dyDescent="0.25">
      <c r="A100" s="44" t="s">
        <v>140</v>
      </c>
      <c r="B100" s="45"/>
      <c r="C100" s="45"/>
      <c r="D100" s="45"/>
      <c r="E100" s="45"/>
      <c r="F100" s="46"/>
      <c r="G100" s="22">
        <f>G99</f>
        <v>0</v>
      </c>
    </row>
    <row r="101" spans="1:8" ht="12.75" customHeight="1" x14ac:dyDescent="0.25">
      <c r="A101" s="53" t="s">
        <v>143</v>
      </c>
      <c r="B101" s="54"/>
      <c r="C101" s="54"/>
      <c r="D101" s="54"/>
      <c r="E101" s="54"/>
      <c r="F101" s="55"/>
      <c r="G101" s="33">
        <f>G100+G96+G87+G82+G73+G34+G24</f>
        <v>0</v>
      </c>
    </row>
    <row r="102" spans="1:8" ht="11.25" customHeight="1" x14ac:dyDescent="0.25">
      <c r="A102" s="51" t="s">
        <v>141</v>
      </c>
      <c r="B102" s="51"/>
      <c r="C102" s="51"/>
      <c r="D102" s="51"/>
      <c r="E102" s="51"/>
      <c r="F102" s="51"/>
      <c r="G102" s="32">
        <f>G103-G101</f>
        <v>0</v>
      </c>
      <c r="H102" s="30"/>
    </row>
    <row r="103" spans="1:8" ht="11.25" customHeight="1" x14ac:dyDescent="0.25">
      <c r="A103" s="52" t="s">
        <v>142</v>
      </c>
      <c r="B103" s="52"/>
      <c r="C103" s="52"/>
      <c r="D103" s="52"/>
      <c r="E103" s="52"/>
      <c r="F103" s="52"/>
      <c r="G103" s="32">
        <f>G101*1.23</f>
        <v>0</v>
      </c>
      <c r="H103" s="31"/>
    </row>
    <row r="104" spans="1:8" ht="11.25" customHeight="1" x14ac:dyDescent="0.25">
      <c r="A104" s="50"/>
      <c r="B104" s="50"/>
      <c r="C104" s="50"/>
      <c r="D104" s="50"/>
      <c r="E104" s="50"/>
      <c r="F104" s="50"/>
      <c r="G104" s="50"/>
      <c r="H104" s="50"/>
    </row>
  </sheetData>
  <mergeCells count="47">
    <mergeCell ref="C97:G97"/>
    <mergeCell ref="A104:H104"/>
    <mergeCell ref="A102:F102"/>
    <mergeCell ref="A103:F103"/>
    <mergeCell ref="C98:G98"/>
    <mergeCell ref="A100:F100"/>
    <mergeCell ref="A101:F101"/>
    <mergeCell ref="A87:F87"/>
    <mergeCell ref="C88:G88"/>
    <mergeCell ref="C89:G89"/>
    <mergeCell ref="C93:G93"/>
    <mergeCell ref="A96:F96"/>
    <mergeCell ref="A75:H75"/>
    <mergeCell ref="C77:G77"/>
    <mergeCell ref="A82:F82"/>
    <mergeCell ref="C83:G83"/>
    <mergeCell ref="C84:G84"/>
    <mergeCell ref="B59:B63"/>
    <mergeCell ref="B64:B67"/>
    <mergeCell ref="B68:B72"/>
    <mergeCell ref="A73:F73"/>
    <mergeCell ref="C74:G74"/>
    <mergeCell ref="C45:G45"/>
    <mergeCell ref="B46:B49"/>
    <mergeCell ref="B50:B53"/>
    <mergeCell ref="C54:G54"/>
    <mergeCell ref="B55:B58"/>
    <mergeCell ref="C35:G35"/>
    <mergeCell ref="C36:G36"/>
    <mergeCell ref="B37:B39"/>
    <mergeCell ref="C40:G40"/>
    <mergeCell ref="B41:B44"/>
    <mergeCell ref="C26:G26"/>
    <mergeCell ref="B27:B29"/>
    <mergeCell ref="C30:G30"/>
    <mergeCell ref="C32:G32"/>
    <mergeCell ref="A34:F34"/>
    <mergeCell ref="B15:B17"/>
    <mergeCell ref="B18:B20"/>
    <mergeCell ref="B21:B23"/>
    <mergeCell ref="A24:F24"/>
    <mergeCell ref="C25:G25"/>
    <mergeCell ref="A1:G1"/>
    <mergeCell ref="C3:G3"/>
    <mergeCell ref="C4:G4"/>
    <mergeCell ref="B5:B13"/>
    <mergeCell ref="C14:G14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421B2-178E-4502-B037-F1A7574F02A0}">
  <dimension ref="A1:G73"/>
  <sheetViews>
    <sheetView zoomScaleNormal="100" workbookViewId="0">
      <selection activeCell="E63" sqref="E63"/>
    </sheetView>
  </sheetViews>
  <sheetFormatPr defaultRowHeight="13.2" x14ac:dyDescent="0.25"/>
  <cols>
    <col min="1" max="1" width="16.6640625" style="35" customWidth="1"/>
    <col min="2" max="2" width="33.33203125" style="35" customWidth="1"/>
    <col min="3" max="3" width="66.6640625" style="35" customWidth="1"/>
    <col min="4" max="7" width="16.6640625" style="35" customWidth="1"/>
    <col min="8" max="256" width="9.33203125" style="35"/>
    <col min="257" max="257" width="16.6640625" style="35" customWidth="1"/>
    <col min="258" max="258" width="33.33203125" style="35" customWidth="1"/>
    <col min="259" max="259" width="66.6640625" style="35" customWidth="1"/>
    <col min="260" max="263" width="16.6640625" style="35" customWidth="1"/>
    <col min="264" max="512" width="9.33203125" style="35"/>
    <col min="513" max="513" width="16.6640625" style="35" customWidth="1"/>
    <col min="514" max="514" width="33.33203125" style="35" customWidth="1"/>
    <col min="515" max="515" width="66.6640625" style="35" customWidth="1"/>
    <col min="516" max="519" width="16.6640625" style="35" customWidth="1"/>
    <col min="520" max="768" width="9.33203125" style="35"/>
    <col min="769" max="769" width="16.6640625" style="35" customWidth="1"/>
    <col min="770" max="770" width="33.33203125" style="35" customWidth="1"/>
    <col min="771" max="771" width="66.6640625" style="35" customWidth="1"/>
    <col min="772" max="775" width="16.6640625" style="35" customWidth="1"/>
    <col min="776" max="1024" width="9.33203125" style="35"/>
    <col min="1025" max="1025" width="16.6640625" style="35" customWidth="1"/>
    <col min="1026" max="1026" width="33.33203125" style="35" customWidth="1"/>
    <col min="1027" max="1027" width="66.6640625" style="35" customWidth="1"/>
    <col min="1028" max="1031" width="16.6640625" style="35" customWidth="1"/>
    <col min="1032" max="1280" width="9.33203125" style="35"/>
    <col min="1281" max="1281" width="16.6640625" style="35" customWidth="1"/>
    <col min="1282" max="1282" width="33.33203125" style="35" customWidth="1"/>
    <col min="1283" max="1283" width="66.6640625" style="35" customWidth="1"/>
    <col min="1284" max="1287" width="16.6640625" style="35" customWidth="1"/>
    <col min="1288" max="1536" width="9.33203125" style="35"/>
    <col min="1537" max="1537" width="16.6640625" style="35" customWidth="1"/>
    <col min="1538" max="1538" width="33.33203125" style="35" customWidth="1"/>
    <col min="1539" max="1539" width="66.6640625" style="35" customWidth="1"/>
    <col min="1540" max="1543" width="16.6640625" style="35" customWidth="1"/>
    <col min="1544" max="1792" width="9.33203125" style="35"/>
    <col min="1793" max="1793" width="16.6640625" style="35" customWidth="1"/>
    <col min="1794" max="1794" width="33.33203125" style="35" customWidth="1"/>
    <col min="1795" max="1795" width="66.6640625" style="35" customWidth="1"/>
    <col min="1796" max="1799" width="16.6640625" style="35" customWidth="1"/>
    <col min="1800" max="2048" width="9.33203125" style="35"/>
    <col min="2049" max="2049" width="16.6640625" style="35" customWidth="1"/>
    <col min="2050" max="2050" width="33.33203125" style="35" customWidth="1"/>
    <col min="2051" max="2051" width="66.6640625" style="35" customWidth="1"/>
    <col min="2052" max="2055" width="16.6640625" style="35" customWidth="1"/>
    <col min="2056" max="2304" width="9.33203125" style="35"/>
    <col min="2305" max="2305" width="16.6640625" style="35" customWidth="1"/>
    <col min="2306" max="2306" width="33.33203125" style="35" customWidth="1"/>
    <col min="2307" max="2307" width="66.6640625" style="35" customWidth="1"/>
    <col min="2308" max="2311" width="16.6640625" style="35" customWidth="1"/>
    <col min="2312" max="2560" width="9.33203125" style="35"/>
    <col min="2561" max="2561" width="16.6640625" style="35" customWidth="1"/>
    <col min="2562" max="2562" width="33.33203125" style="35" customWidth="1"/>
    <col min="2563" max="2563" width="66.6640625" style="35" customWidth="1"/>
    <col min="2564" max="2567" width="16.6640625" style="35" customWidth="1"/>
    <col min="2568" max="2816" width="9.33203125" style="35"/>
    <col min="2817" max="2817" width="16.6640625" style="35" customWidth="1"/>
    <col min="2818" max="2818" width="33.33203125" style="35" customWidth="1"/>
    <col min="2819" max="2819" width="66.6640625" style="35" customWidth="1"/>
    <col min="2820" max="2823" width="16.6640625" style="35" customWidth="1"/>
    <col min="2824" max="3072" width="9.33203125" style="35"/>
    <col min="3073" max="3073" width="16.6640625" style="35" customWidth="1"/>
    <col min="3074" max="3074" width="33.33203125" style="35" customWidth="1"/>
    <col min="3075" max="3075" width="66.6640625" style="35" customWidth="1"/>
    <col min="3076" max="3079" width="16.6640625" style="35" customWidth="1"/>
    <col min="3080" max="3328" width="9.33203125" style="35"/>
    <col min="3329" max="3329" width="16.6640625" style="35" customWidth="1"/>
    <col min="3330" max="3330" width="33.33203125" style="35" customWidth="1"/>
    <col min="3331" max="3331" width="66.6640625" style="35" customWidth="1"/>
    <col min="3332" max="3335" width="16.6640625" style="35" customWidth="1"/>
    <col min="3336" max="3584" width="9.33203125" style="35"/>
    <col min="3585" max="3585" width="16.6640625" style="35" customWidth="1"/>
    <col min="3586" max="3586" width="33.33203125" style="35" customWidth="1"/>
    <col min="3587" max="3587" width="66.6640625" style="35" customWidth="1"/>
    <col min="3588" max="3591" width="16.6640625" style="35" customWidth="1"/>
    <col min="3592" max="3840" width="9.33203125" style="35"/>
    <col min="3841" max="3841" width="16.6640625" style="35" customWidth="1"/>
    <col min="3842" max="3842" width="33.33203125" style="35" customWidth="1"/>
    <col min="3843" max="3843" width="66.6640625" style="35" customWidth="1"/>
    <col min="3844" max="3847" width="16.6640625" style="35" customWidth="1"/>
    <col min="3848" max="4096" width="9.33203125" style="35"/>
    <col min="4097" max="4097" width="16.6640625" style="35" customWidth="1"/>
    <col min="4098" max="4098" width="33.33203125" style="35" customWidth="1"/>
    <col min="4099" max="4099" width="66.6640625" style="35" customWidth="1"/>
    <col min="4100" max="4103" width="16.6640625" style="35" customWidth="1"/>
    <col min="4104" max="4352" width="9.33203125" style="35"/>
    <col min="4353" max="4353" width="16.6640625" style="35" customWidth="1"/>
    <col min="4354" max="4354" width="33.33203125" style="35" customWidth="1"/>
    <col min="4355" max="4355" width="66.6640625" style="35" customWidth="1"/>
    <col min="4356" max="4359" width="16.6640625" style="35" customWidth="1"/>
    <col min="4360" max="4608" width="9.33203125" style="35"/>
    <col min="4609" max="4609" width="16.6640625" style="35" customWidth="1"/>
    <col min="4610" max="4610" width="33.33203125" style="35" customWidth="1"/>
    <col min="4611" max="4611" width="66.6640625" style="35" customWidth="1"/>
    <col min="4612" max="4615" width="16.6640625" style="35" customWidth="1"/>
    <col min="4616" max="4864" width="9.33203125" style="35"/>
    <col min="4865" max="4865" width="16.6640625" style="35" customWidth="1"/>
    <col min="4866" max="4866" width="33.33203125" style="35" customWidth="1"/>
    <col min="4867" max="4867" width="66.6640625" style="35" customWidth="1"/>
    <col min="4868" max="4871" width="16.6640625" style="35" customWidth="1"/>
    <col min="4872" max="5120" width="9.33203125" style="35"/>
    <col min="5121" max="5121" width="16.6640625" style="35" customWidth="1"/>
    <col min="5122" max="5122" width="33.33203125" style="35" customWidth="1"/>
    <col min="5123" max="5123" width="66.6640625" style="35" customWidth="1"/>
    <col min="5124" max="5127" width="16.6640625" style="35" customWidth="1"/>
    <col min="5128" max="5376" width="9.33203125" style="35"/>
    <col min="5377" max="5377" width="16.6640625" style="35" customWidth="1"/>
    <col min="5378" max="5378" width="33.33203125" style="35" customWidth="1"/>
    <col min="5379" max="5379" width="66.6640625" style="35" customWidth="1"/>
    <col min="5380" max="5383" width="16.6640625" style="35" customWidth="1"/>
    <col min="5384" max="5632" width="9.33203125" style="35"/>
    <col min="5633" max="5633" width="16.6640625" style="35" customWidth="1"/>
    <col min="5634" max="5634" width="33.33203125" style="35" customWidth="1"/>
    <col min="5635" max="5635" width="66.6640625" style="35" customWidth="1"/>
    <col min="5636" max="5639" width="16.6640625" style="35" customWidth="1"/>
    <col min="5640" max="5888" width="9.33203125" style="35"/>
    <col min="5889" max="5889" width="16.6640625" style="35" customWidth="1"/>
    <col min="5890" max="5890" width="33.33203125" style="35" customWidth="1"/>
    <col min="5891" max="5891" width="66.6640625" style="35" customWidth="1"/>
    <col min="5892" max="5895" width="16.6640625" style="35" customWidth="1"/>
    <col min="5896" max="6144" width="9.33203125" style="35"/>
    <col min="6145" max="6145" width="16.6640625" style="35" customWidth="1"/>
    <col min="6146" max="6146" width="33.33203125" style="35" customWidth="1"/>
    <col min="6147" max="6147" width="66.6640625" style="35" customWidth="1"/>
    <col min="6148" max="6151" width="16.6640625" style="35" customWidth="1"/>
    <col min="6152" max="6400" width="9.33203125" style="35"/>
    <col min="6401" max="6401" width="16.6640625" style="35" customWidth="1"/>
    <col min="6402" max="6402" width="33.33203125" style="35" customWidth="1"/>
    <col min="6403" max="6403" width="66.6640625" style="35" customWidth="1"/>
    <col min="6404" max="6407" width="16.6640625" style="35" customWidth="1"/>
    <col min="6408" max="6656" width="9.33203125" style="35"/>
    <col min="6657" max="6657" width="16.6640625" style="35" customWidth="1"/>
    <col min="6658" max="6658" width="33.33203125" style="35" customWidth="1"/>
    <col min="6659" max="6659" width="66.6640625" style="35" customWidth="1"/>
    <col min="6660" max="6663" width="16.6640625" style="35" customWidth="1"/>
    <col min="6664" max="6912" width="9.33203125" style="35"/>
    <col min="6913" max="6913" width="16.6640625" style="35" customWidth="1"/>
    <col min="6914" max="6914" width="33.33203125" style="35" customWidth="1"/>
    <col min="6915" max="6915" width="66.6640625" style="35" customWidth="1"/>
    <col min="6916" max="6919" width="16.6640625" style="35" customWidth="1"/>
    <col min="6920" max="7168" width="9.33203125" style="35"/>
    <col min="7169" max="7169" width="16.6640625" style="35" customWidth="1"/>
    <col min="7170" max="7170" width="33.33203125" style="35" customWidth="1"/>
    <col min="7171" max="7171" width="66.6640625" style="35" customWidth="1"/>
    <col min="7172" max="7175" width="16.6640625" style="35" customWidth="1"/>
    <col min="7176" max="7424" width="9.33203125" style="35"/>
    <col min="7425" max="7425" width="16.6640625" style="35" customWidth="1"/>
    <col min="7426" max="7426" width="33.33203125" style="35" customWidth="1"/>
    <col min="7427" max="7427" width="66.6640625" style="35" customWidth="1"/>
    <col min="7428" max="7431" width="16.6640625" style="35" customWidth="1"/>
    <col min="7432" max="7680" width="9.33203125" style="35"/>
    <col min="7681" max="7681" width="16.6640625" style="35" customWidth="1"/>
    <col min="7682" max="7682" width="33.33203125" style="35" customWidth="1"/>
    <col min="7683" max="7683" width="66.6640625" style="35" customWidth="1"/>
    <col min="7684" max="7687" width="16.6640625" style="35" customWidth="1"/>
    <col min="7688" max="7936" width="9.33203125" style="35"/>
    <col min="7937" max="7937" width="16.6640625" style="35" customWidth="1"/>
    <col min="7938" max="7938" width="33.33203125" style="35" customWidth="1"/>
    <col min="7939" max="7939" width="66.6640625" style="35" customWidth="1"/>
    <col min="7940" max="7943" width="16.6640625" style="35" customWidth="1"/>
    <col min="7944" max="8192" width="9.33203125" style="35"/>
    <col min="8193" max="8193" width="16.6640625" style="35" customWidth="1"/>
    <col min="8194" max="8194" width="33.33203125" style="35" customWidth="1"/>
    <col min="8195" max="8195" width="66.6640625" style="35" customWidth="1"/>
    <col min="8196" max="8199" width="16.6640625" style="35" customWidth="1"/>
    <col min="8200" max="8448" width="9.33203125" style="35"/>
    <col min="8449" max="8449" width="16.6640625" style="35" customWidth="1"/>
    <col min="8450" max="8450" width="33.33203125" style="35" customWidth="1"/>
    <col min="8451" max="8451" width="66.6640625" style="35" customWidth="1"/>
    <col min="8452" max="8455" width="16.6640625" style="35" customWidth="1"/>
    <col min="8456" max="8704" width="9.33203125" style="35"/>
    <col min="8705" max="8705" width="16.6640625" style="35" customWidth="1"/>
    <col min="8706" max="8706" width="33.33203125" style="35" customWidth="1"/>
    <col min="8707" max="8707" width="66.6640625" style="35" customWidth="1"/>
    <col min="8708" max="8711" width="16.6640625" style="35" customWidth="1"/>
    <col min="8712" max="8960" width="9.33203125" style="35"/>
    <col min="8961" max="8961" width="16.6640625" style="35" customWidth="1"/>
    <col min="8962" max="8962" width="33.33203125" style="35" customWidth="1"/>
    <col min="8963" max="8963" width="66.6640625" style="35" customWidth="1"/>
    <col min="8964" max="8967" width="16.6640625" style="35" customWidth="1"/>
    <col min="8968" max="9216" width="9.33203125" style="35"/>
    <col min="9217" max="9217" width="16.6640625" style="35" customWidth="1"/>
    <col min="9218" max="9218" width="33.33203125" style="35" customWidth="1"/>
    <col min="9219" max="9219" width="66.6640625" style="35" customWidth="1"/>
    <col min="9220" max="9223" width="16.6640625" style="35" customWidth="1"/>
    <col min="9224" max="9472" width="9.33203125" style="35"/>
    <col min="9473" max="9473" width="16.6640625" style="35" customWidth="1"/>
    <col min="9474" max="9474" width="33.33203125" style="35" customWidth="1"/>
    <col min="9475" max="9475" width="66.6640625" style="35" customWidth="1"/>
    <col min="9476" max="9479" width="16.6640625" style="35" customWidth="1"/>
    <col min="9480" max="9728" width="9.33203125" style="35"/>
    <col min="9729" max="9729" width="16.6640625" style="35" customWidth="1"/>
    <col min="9730" max="9730" width="33.33203125" style="35" customWidth="1"/>
    <col min="9731" max="9731" width="66.6640625" style="35" customWidth="1"/>
    <col min="9732" max="9735" width="16.6640625" style="35" customWidth="1"/>
    <col min="9736" max="9984" width="9.33203125" style="35"/>
    <col min="9985" max="9985" width="16.6640625" style="35" customWidth="1"/>
    <col min="9986" max="9986" width="33.33203125" style="35" customWidth="1"/>
    <col min="9987" max="9987" width="66.6640625" style="35" customWidth="1"/>
    <col min="9988" max="9991" width="16.6640625" style="35" customWidth="1"/>
    <col min="9992" max="10240" width="9.33203125" style="35"/>
    <col min="10241" max="10241" width="16.6640625" style="35" customWidth="1"/>
    <col min="10242" max="10242" width="33.33203125" style="35" customWidth="1"/>
    <col min="10243" max="10243" width="66.6640625" style="35" customWidth="1"/>
    <col min="10244" max="10247" width="16.6640625" style="35" customWidth="1"/>
    <col min="10248" max="10496" width="9.33203125" style="35"/>
    <col min="10497" max="10497" width="16.6640625" style="35" customWidth="1"/>
    <col min="10498" max="10498" width="33.33203125" style="35" customWidth="1"/>
    <col min="10499" max="10499" width="66.6640625" style="35" customWidth="1"/>
    <col min="10500" max="10503" width="16.6640625" style="35" customWidth="1"/>
    <col min="10504" max="10752" width="9.33203125" style="35"/>
    <col min="10753" max="10753" width="16.6640625" style="35" customWidth="1"/>
    <col min="10754" max="10754" width="33.33203125" style="35" customWidth="1"/>
    <col min="10755" max="10755" width="66.6640625" style="35" customWidth="1"/>
    <col min="10756" max="10759" width="16.6640625" style="35" customWidth="1"/>
    <col min="10760" max="11008" width="9.33203125" style="35"/>
    <col min="11009" max="11009" width="16.6640625" style="35" customWidth="1"/>
    <col min="11010" max="11010" width="33.33203125" style="35" customWidth="1"/>
    <col min="11011" max="11011" width="66.6640625" style="35" customWidth="1"/>
    <col min="11012" max="11015" width="16.6640625" style="35" customWidth="1"/>
    <col min="11016" max="11264" width="9.33203125" style="35"/>
    <col min="11265" max="11265" width="16.6640625" style="35" customWidth="1"/>
    <col min="11266" max="11266" width="33.33203125" style="35" customWidth="1"/>
    <col min="11267" max="11267" width="66.6640625" style="35" customWidth="1"/>
    <col min="11268" max="11271" width="16.6640625" style="35" customWidth="1"/>
    <col min="11272" max="11520" width="9.33203125" style="35"/>
    <col min="11521" max="11521" width="16.6640625" style="35" customWidth="1"/>
    <col min="11522" max="11522" width="33.33203125" style="35" customWidth="1"/>
    <col min="11523" max="11523" width="66.6640625" style="35" customWidth="1"/>
    <col min="11524" max="11527" width="16.6640625" style="35" customWidth="1"/>
    <col min="11528" max="11776" width="9.33203125" style="35"/>
    <col min="11777" max="11777" width="16.6640625" style="35" customWidth="1"/>
    <col min="11778" max="11778" width="33.33203125" style="35" customWidth="1"/>
    <col min="11779" max="11779" width="66.6640625" style="35" customWidth="1"/>
    <col min="11780" max="11783" width="16.6640625" style="35" customWidth="1"/>
    <col min="11784" max="12032" width="9.33203125" style="35"/>
    <col min="12033" max="12033" width="16.6640625" style="35" customWidth="1"/>
    <col min="12034" max="12034" width="33.33203125" style="35" customWidth="1"/>
    <col min="12035" max="12035" width="66.6640625" style="35" customWidth="1"/>
    <col min="12036" max="12039" width="16.6640625" style="35" customWidth="1"/>
    <col min="12040" max="12288" width="9.33203125" style="35"/>
    <col min="12289" max="12289" width="16.6640625" style="35" customWidth="1"/>
    <col min="12290" max="12290" width="33.33203125" style="35" customWidth="1"/>
    <col min="12291" max="12291" width="66.6640625" style="35" customWidth="1"/>
    <col min="12292" max="12295" width="16.6640625" style="35" customWidth="1"/>
    <col min="12296" max="12544" width="9.33203125" style="35"/>
    <col min="12545" max="12545" width="16.6640625" style="35" customWidth="1"/>
    <col min="12546" max="12546" width="33.33203125" style="35" customWidth="1"/>
    <col min="12547" max="12547" width="66.6640625" style="35" customWidth="1"/>
    <col min="12548" max="12551" width="16.6640625" style="35" customWidth="1"/>
    <col min="12552" max="12800" width="9.33203125" style="35"/>
    <col min="12801" max="12801" width="16.6640625" style="35" customWidth="1"/>
    <col min="12802" max="12802" width="33.33203125" style="35" customWidth="1"/>
    <col min="12803" max="12803" width="66.6640625" style="35" customWidth="1"/>
    <col min="12804" max="12807" width="16.6640625" style="35" customWidth="1"/>
    <col min="12808" max="13056" width="9.33203125" style="35"/>
    <col min="13057" max="13057" width="16.6640625" style="35" customWidth="1"/>
    <col min="13058" max="13058" width="33.33203125" style="35" customWidth="1"/>
    <col min="13059" max="13059" width="66.6640625" style="35" customWidth="1"/>
    <col min="13060" max="13063" width="16.6640625" style="35" customWidth="1"/>
    <col min="13064" max="13312" width="9.33203125" style="35"/>
    <col min="13313" max="13313" width="16.6640625" style="35" customWidth="1"/>
    <col min="13314" max="13314" width="33.33203125" style="35" customWidth="1"/>
    <col min="13315" max="13315" width="66.6640625" style="35" customWidth="1"/>
    <col min="13316" max="13319" width="16.6640625" style="35" customWidth="1"/>
    <col min="13320" max="13568" width="9.33203125" style="35"/>
    <col min="13569" max="13569" width="16.6640625" style="35" customWidth="1"/>
    <col min="13570" max="13570" width="33.33203125" style="35" customWidth="1"/>
    <col min="13571" max="13571" width="66.6640625" style="35" customWidth="1"/>
    <col min="13572" max="13575" width="16.6640625" style="35" customWidth="1"/>
    <col min="13576" max="13824" width="9.33203125" style="35"/>
    <col min="13825" max="13825" width="16.6640625" style="35" customWidth="1"/>
    <col min="13826" max="13826" width="33.33203125" style="35" customWidth="1"/>
    <col min="13827" max="13827" width="66.6640625" style="35" customWidth="1"/>
    <col min="13828" max="13831" width="16.6640625" style="35" customWidth="1"/>
    <col min="13832" max="14080" width="9.33203125" style="35"/>
    <col min="14081" max="14081" width="16.6640625" style="35" customWidth="1"/>
    <col min="14082" max="14082" width="33.33203125" style="35" customWidth="1"/>
    <col min="14083" max="14083" width="66.6640625" style="35" customWidth="1"/>
    <col min="14084" max="14087" width="16.6640625" style="35" customWidth="1"/>
    <col min="14088" max="14336" width="9.33203125" style="35"/>
    <col min="14337" max="14337" width="16.6640625" style="35" customWidth="1"/>
    <col min="14338" max="14338" width="33.33203125" style="35" customWidth="1"/>
    <col min="14339" max="14339" width="66.6640625" style="35" customWidth="1"/>
    <col min="14340" max="14343" width="16.6640625" style="35" customWidth="1"/>
    <col min="14344" max="14592" width="9.33203125" style="35"/>
    <col min="14593" max="14593" width="16.6640625" style="35" customWidth="1"/>
    <col min="14594" max="14594" width="33.33203125" style="35" customWidth="1"/>
    <col min="14595" max="14595" width="66.6640625" style="35" customWidth="1"/>
    <col min="14596" max="14599" width="16.6640625" style="35" customWidth="1"/>
    <col min="14600" max="14848" width="9.33203125" style="35"/>
    <col min="14849" max="14849" width="16.6640625" style="35" customWidth="1"/>
    <col min="14850" max="14850" width="33.33203125" style="35" customWidth="1"/>
    <col min="14851" max="14851" width="66.6640625" style="35" customWidth="1"/>
    <col min="14852" max="14855" width="16.6640625" style="35" customWidth="1"/>
    <col min="14856" max="15104" width="9.33203125" style="35"/>
    <col min="15105" max="15105" width="16.6640625" style="35" customWidth="1"/>
    <col min="15106" max="15106" width="33.33203125" style="35" customWidth="1"/>
    <col min="15107" max="15107" width="66.6640625" style="35" customWidth="1"/>
    <col min="15108" max="15111" width="16.6640625" style="35" customWidth="1"/>
    <col min="15112" max="15360" width="9.33203125" style="35"/>
    <col min="15361" max="15361" width="16.6640625" style="35" customWidth="1"/>
    <col min="15362" max="15362" width="33.33203125" style="35" customWidth="1"/>
    <col min="15363" max="15363" width="66.6640625" style="35" customWidth="1"/>
    <col min="15364" max="15367" width="16.6640625" style="35" customWidth="1"/>
    <col min="15368" max="15616" width="9.33203125" style="35"/>
    <col min="15617" max="15617" width="16.6640625" style="35" customWidth="1"/>
    <col min="15618" max="15618" width="33.33203125" style="35" customWidth="1"/>
    <col min="15619" max="15619" width="66.6640625" style="35" customWidth="1"/>
    <col min="15620" max="15623" width="16.6640625" style="35" customWidth="1"/>
    <col min="15624" max="15872" width="9.33203125" style="35"/>
    <col min="15873" max="15873" width="16.6640625" style="35" customWidth="1"/>
    <col min="15874" max="15874" width="33.33203125" style="35" customWidth="1"/>
    <col min="15875" max="15875" width="66.6640625" style="35" customWidth="1"/>
    <col min="15876" max="15879" width="16.6640625" style="35" customWidth="1"/>
    <col min="15880" max="16128" width="9.33203125" style="35"/>
    <col min="16129" max="16129" width="16.6640625" style="35" customWidth="1"/>
    <col min="16130" max="16130" width="33.33203125" style="35" customWidth="1"/>
    <col min="16131" max="16131" width="66.6640625" style="35" customWidth="1"/>
    <col min="16132" max="16135" width="16.6640625" style="35" customWidth="1"/>
    <col min="16136" max="16384" width="9.33203125" style="35"/>
  </cols>
  <sheetData>
    <row r="1" spans="1:7" ht="13.8" x14ac:dyDescent="0.25">
      <c r="A1" s="43" t="s">
        <v>318</v>
      </c>
      <c r="B1" s="43"/>
      <c r="C1" s="43"/>
      <c r="D1" s="43"/>
      <c r="E1" s="43"/>
      <c r="F1" s="43"/>
      <c r="G1" s="43"/>
    </row>
    <row r="2" spans="1:7" ht="13.8" x14ac:dyDescent="0.25">
      <c r="A2" s="34" t="s">
        <v>144</v>
      </c>
      <c r="B2" s="34" t="s">
        <v>145</v>
      </c>
      <c r="C2" s="34" t="s">
        <v>146</v>
      </c>
      <c r="D2" s="34" t="s">
        <v>147</v>
      </c>
      <c r="E2" s="34" t="s">
        <v>148</v>
      </c>
      <c r="F2" s="34" t="s">
        <v>149</v>
      </c>
      <c r="G2" s="34" t="s">
        <v>150</v>
      </c>
    </row>
    <row r="3" spans="1:7" ht="13.8" x14ac:dyDescent="0.25">
      <c r="A3" s="34" t="s">
        <v>151</v>
      </c>
      <c r="B3" s="34" t="s">
        <v>152</v>
      </c>
      <c r="C3" s="34" t="s">
        <v>153</v>
      </c>
      <c r="D3" s="34" t="s">
        <v>154</v>
      </c>
      <c r="E3" s="34" t="s">
        <v>155</v>
      </c>
      <c r="F3" s="34" t="s">
        <v>156</v>
      </c>
      <c r="G3" s="34" t="s">
        <v>157</v>
      </c>
    </row>
    <row r="4" spans="1:7" ht="13.8" x14ac:dyDescent="0.25">
      <c r="A4" s="36" t="s">
        <v>151</v>
      </c>
      <c r="B4" s="36"/>
      <c r="C4" s="36" t="s">
        <v>158</v>
      </c>
      <c r="D4" s="36"/>
      <c r="E4" s="36"/>
      <c r="F4" s="36"/>
      <c r="G4" s="36"/>
    </row>
    <row r="5" spans="1:7" ht="13.8" x14ac:dyDescent="0.25">
      <c r="A5" s="36" t="s">
        <v>159</v>
      </c>
      <c r="B5" s="36"/>
      <c r="C5" s="36" t="s">
        <v>160</v>
      </c>
      <c r="D5" s="36"/>
      <c r="E5" s="36"/>
      <c r="F5" s="36"/>
      <c r="G5" s="36">
        <f>G13</f>
        <v>0</v>
      </c>
    </row>
    <row r="6" spans="1:7" ht="27.6" x14ac:dyDescent="0.25">
      <c r="A6" s="37" t="s">
        <v>151</v>
      </c>
      <c r="B6" s="37" t="s">
        <v>161</v>
      </c>
      <c r="C6" s="37" t="s">
        <v>162</v>
      </c>
      <c r="D6" s="37" t="s">
        <v>163</v>
      </c>
      <c r="E6" s="38">
        <v>280</v>
      </c>
      <c r="F6" s="39">
        <v>0</v>
      </c>
      <c r="G6" s="39">
        <f>E6*F6</f>
        <v>0</v>
      </c>
    </row>
    <row r="7" spans="1:7" ht="27.6" x14ac:dyDescent="0.25">
      <c r="A7" s="37" t="s">
        <v>152</v>
      </c>
      <c r="B7" s="37" t="s">
        <v>164</v>
      </c>
      <c r="C7" s="37" t="s">
        <v>165</v>
      </c>
      <c r="D7" s="37" t="s">
        <v>163</v>
      </c>
      <c r="E7" s="38">
        <v>280</v>
      </c>
      <c r="F7" s="39">
        <v>0</v>
      </c>
      <c r="G7" s="39">
        <f t="shared" ref="G7:G12" si="0">E7*F7</f>
        <v>0</v>
      </c>
    </row>
    <row r="8" spans="1:7" ht="41.4" x14ac:dyDescent="0.25">
      <c r="A8" s="37" t="s">
        <v>166</v>
      </c>
      <c r="B8" s="37" t="s">
        <v>167</v>
      </c>
      <c r="C8" s="37" t="s">
        <v>168</v>
      </c>
      <c r="D8" s="37" t="s">
        <v>169</v>
      </c>
      <c r="E8" s="38">
        <v>1400</v>
      </c>
      <c r="F8" s="39">
        <v>0</v>
      </c>
      <c r="G8" s="39">
        <f t="shared" si="0"/>
        <v>0</v>
      </c>
    </row>
    <row r="9" spans="1:7" ht="13.8" x14ac:dyDescent="0.25">
      <c r="A9" s="37" t="s">
        <v>153</v>
      </c>
      <c r="B9" s="37" t="s">
        <v>170</v>
      </c>
      <c r="C9" s="37" t="s">
        <v>171</v>
      </c>
      <c r="D9" s="37" t="s">
        <v>169</v>
      </c>
      <c r="E9" s="38">
        <v>68</v>
      </c>
      <c r="F9" s="39">
        <v>0</v>
      </c>
      <c r="G9" s="39">
        <f t="shared" si="0"/>
        <v>0</v>
      </c>
    </row>
    <row r="10" spans="1:7" ht="13.8" x14ac:dyDescent="0.25">
      <c r="A10" s="37" t="s">
        <v>154</v>
      </c>
      <c r="B10" s="37" t="s">
        <v>170</v>
      </c>
      <c r="C10" s="37" t="s">
        <v>172</v>
      </c>
      <c r="D10" s="37" t="s">
        <v>169</v>
      </c>
      <c r="E10" s="38">
        <v>120</v>
      </c>
      <c r="F10" s="39">
        <v>0</v>
      </c>
      <c r="G10" s="39">
        <f t="shared" si="0"/>
        <v>0</v>
      </c>
    </row>
    <row r="11" spans="1:7" ht="27.6" x14ac:dyDescent="0.25">
      <c r="A11" s="37" t="s">
        <v>155</v>
      </c>
      <c r="B11" s="37" t="s">
        <v>173</v>
      </c>
      <c r="C11" s="37" t="s">
        <v>174</v>
      </c>
      <c r="D11" s="37" t="s">
        <v>175</v>
      </c>
      <c r="E11" s="38">
        <v>10</v>
      </c>
      <c r="F11" s="39">
        <v>0</v>
      </c>
      <c r="G11" s="39">
        <f t="shared" si="0"/>
        <v>0</v>
      </c>
    </row>
    <row r="12" spans="1:7" ht="27.6" x14ac:dyDescent="0.25">
      <c r="A12" s="37" t="s">
        <v>156</v>
      </c>
      <c r="B12" s="37" t="s">
        <v>176</v>
      </c>
      <c r="C12" s="37" t="s">
        <v>177</v>
      </c>
      <c r="D12" s="37" t="s">
        <v>178</v>
      </c>
      <c r="E12" s="38">
        <v>1</v>
      </c>
      <c r="F12" s="39">
        <v>0</v>
      </c>
      <c r="G12" s="39">
        <f t="shared" si="0"/>
        <v>0</v>
      </c>
    </row>
    <row r="13" spans="1:7" ht="13.8" x14ac:dyDescent="0.25">
      <c r="A13" s="40"/>
      <c r="B13" s="40"/>
      <c r="C13" s="40" t="s">
        <v>179</v>
      </c>
      <c r="D13" s="40"/>
      <c r="E13" s="40"/>
      <c r="F13" s="40"/>
      <c r="G13" s="40">
        <f>SUM(G6:G12)</f>
        <v>0</v>
      </c>
    </row>
    <row r="14" spans="1:7" ht="13.8" x14ac:dyDescent="0.25">
      <c r="A14" s="36" t="s">
        <v>180</v>
      </c>
      <c r="B14" s="36"/>
      <c r="C14" s="36" t="s">
        <v>181</v>
      </c>
      <c r="D14" s="36"/>
      <c r="E14" s="36"/>
      <c r="F14" s="36"/>
      <c r="G14" s="36">
        <f>G19</f>
        <v>0</v>
      </c>
    </row>
    <row r="15" spans="1:7" ht="27.6" x14ac:dyDescent="0.25">
      <c r="A15" s="37" t="s">
        <v>157</v>
      </c>
      <c r="B15" s="37" t="s">
        <v>182</v>
      </c>
      <c r="C15" s="37" t="s">
        <v>183</v>
      </c>
      <c r="D15" s="37" t="s">
        <v>169</v>
      </c>
      <c r="E15" s="38">
        <v>79</v>
      </c>
      <c r="F15" s="39">
        <v>0</v>
      </c>
      <c r="G15" s="39">
        <f>E15*F15</f>
        <v>0</v>
      </c>
    </row>
    <row r="16" spans="1:7" ht="55.2" x14ac:dyDescent="0.25">
      <c r="A16" s="37" t="s">
        <v>184</v>
      </c>
      <c r="B16" s="37" t="s">
        <v>185</v>
      </c>
      <c r="C16" s="37" t="s">
        <v>186</v>
      </c>
      <c r="D16" s="37" t="s">
        <v>187</v>
      </c>
      <c r="E16" s="38">
        <v>4</v>
      </c>
      <c r="F16" s="39">
        <v>0</v>
      </c>
      <c r="G16" s="39">
        <f>E16*F16</f>
        <v>0</v>
      </c>
    </row>
    <row r="17" spans="1:7" ht="55.2" x14ac:dyDescent="0.25">
      <c r="A17" s="37" t="s">
        <v>188</v>
      </c>
      <c r="B17" s="37" t="s">
        <v>189</v>
      </c>
      <c r="C17" s="37" t="s">
        <v>190</v>
      </c>
      <c r="D17" s="37" t="s">
        <v>169</v>
      </c>
      <c r="E17" s="38">
        <v>20</v>
      </c>
      <c r="F17" s="39">
        <v>0</v>
      </c>
      <c r="G17" s="39">
        <f>E17*F17</f>
        <v>0</v>
      </c>
    </row>
    <row r="18" spans="1:7" ht="27.6" x14ac:dyDescent="0.25">
      <c r="A18" s="37" t="s">
        <v>191</v>
      </c>
      <c r="B18" s="37" t="s">
        <v>192</v>
      </c>
      <c r="C18" s="37" t="s">
        <v>193</v>
      </c>
      <c r="D18" s="37" t="s">
        <v>194</v>
      </c>
      <c r="E18" s="38">
        <v>1</v>
      </c>
      <c r="F18" s="39">
        <v>0</v>
      </c>
      <c r="G18" s="39">
        <f>E18*F18</f>
        <v>0</v>
      </c>
    </row>
    <row r="19" spans="1:7" ht="27.6" x14ac:dyDescent="0.25">
      <c r="A19" s="40"/>
      <c r="B19" s="40"/>
      <c r="C19" s="40" t="s">
        <v>195</v>
      </c>
      <c r="D19" s="40"/>
      <c r="E19" s="40"/>
      <c r="F19" s="40"/>
      <c r="G19" s="40">
        <f>SUM(G15:G18)</f>
        <v>0</v>
      </c>
    </row>
    <row r="20" spans="1:7" ht="13.8" x14ac:dyDescent="0.25">
      <c r="A20" s="36" t="s">
        <v>196</v>
      </c>
      <c r="B20" s="36"/>
      <c r="C20" s="36" t="s">
        <v>197</v>
      </c>
      <c r="D20" s="36"/>
      <c r="E20" s="36"/>
      <c r="F20" s="36"/>
      <c r="G20" s="36">
        <f>G29</f>
        <v>0</v>
      </c>
    </row>
    <row r="21" spans="1:7" ht="13.8" x14ac:dyDescent="0.25">
      <c r="A21" s="37" t="s">
        <v>198</v>
      </c>
      <c r="B21" s="37" t="s">
        <v>199</v>
      </c>
      <c r="C21" s="37" t="s">
        <v>200</v>
      </c>
      <c r="D21" s="37" t="s">
        <v>178</v>
      </c>
      <c r="E21" s="38">
        <v>1</v>
      </c>
      <c r="F21" s="39">
        <v>0</v>
      </c>
      <c r="G21" s="39">
        <f t="shared" ref="G21:G28" si="1">E21*F21</f>
        <v>0</v>
      </c>
    </row>
    <row r="22" spans="1:7" ht="13.8" x14ac:dyDescent="0.25">
      <c r="A22" s="37" t="s">
        <v>201</v>
      </c>
      <c r="B22" s="37" t="s">
        <v>199</v>
      </c>
      <c r="C22" s="37" t="s">
        <v>202</v>
      </c>
      <c r="D22" s="37" t="s">
        <v>178</v>
      </c>
      <c r="E22" s="38">
        <v>1</v>
      </c>
      <c r="F22" s="39">
        <v>0</v>
      </c>
      <c r="G22" s="39">
        <f t="shared" si="1"/>
        <v>0</v>
      </c>
    </row>
    <row r="23" spans="1:7" ht="27.6" x14ac:dyDescent="0.25">
      <c r="A23" s="37" t="s">
        <v>203</v>
      </c>
      <c r="B23" s="37" t="s">
        <v>204</v>
      </c>
      <c r="C23" s="37" t="s">
        <v>205</v>
      </c>
      <c r="D23" s="37" t="s">
        <v>175</v>
      </c>
      <c r="E23" s="38">
        <v>8</v>
      </c>
      <c r="F23" s="39">
        <v>0</v>
      </c>
      <c r="G23" s="39">
        <f t="shared" si="1"/>
        <v>0</v>
      </c>
    </row>
    <row r="24" spans="1:7" ht="27.6" x14ac:dyDescent="0.25">
      <c r="A24" s="37" t="s">
        <v>206</v>
      </c>
      <c r="B24" s="37" t="s">
        <v>207</v>
      </c>
      <c r="C24" s="37" t="s">
        <v>208</v>
      </c>
      <c r="D24" s="37" t="s">
        <v>209</v>
      </c>
      <c r="E24" s="38">
        <v>8</v>
      </c>
      <c r="F24" s="39">
        <v>0</v>
      </c>
      <c r="G24" s="39">
        <f t="shared" si="1"/>
        <v>0</v>
      </c>
    </row>
    <row r="25" spans="1:7" ht="27.6" x14ac:dyDescent="0.25">
      <c r="A25" s="37" t="s">
        <v>210</v>
      </c>
      <c r="B25" s="37" t="s">
        <v>211</v>
      </c>
      <c r="C25" s="37" t="s">
        <v>212</v>
      </c>
      <c r="D25" s="37" t="s">
        <v>169</v>
      </c>
      <c r="E25" s="38">
        <v>50</v>
      </c>
      <c r="F25" s="39">
        <v>0</v>
      </c>
      <c r="G25" s="39">
        <f t="shared" si="1"/>
        <v>0</v>
      </c>
    </row>
    <row r="26" spans="1:7" ht="13.8" x14ac:dyDescent="0.25">
      <c r="A26" s="37" t="s">
        <v>213</v>
      </c>
      <c r="B26" s="37" t="s">
        <v>214</v>
      </c>
      <c r="C26" s="37" t="s">
        <v>215</v>
      </c>
      <c r="D26" s="37" t="s">
        <v>175</v>
      </c>
      <c r="E26" s="38">
        <v>2</v>
      </c>
      <c r="F26" s="39">
        <v>0</v>
      </c>
      <c r="G26" s="39">
        <f t="shared" si="1"/>
        <v>0</v>
      </c>
    </row>
    <row r="27" spans="1:7" ht="13.8" x14ac:dyDescent="0.25">
      <c r="A27" s="37" t="s">
        <v>216</v>
      </c>
      <c r="B27" s="37" t="s">
        <v>217</v>
      </c>
      <c r="C27" s="37" t="s">
        <v>218</v>
      </c>
      <c r="D27" s="37" t="s">
        <v>175</v>
      </c>
      <c r="E27" s="38">
        <v>4</v>
      </c>
      <c r="F27" s="39">
        <v>0</v>
      </c>
      <c r="G27" s="39">
        <f t="shared" si="1"/>
        <v>0</v>
      </c>
    </row>
    <row r="28" spans="1:7" ht="27.6" x14ac:dyDescent="0.25">
      <c r="A28" s="37" t="s">
        <v>219</v>
      </c>
      <c r="B28" s="37" t="s">
        <v>220</v>
      </c>
      <c r="C28" s="37" t="s">
        <v>221</v>
      </c>
      <c r="D28" s="37" t="s">
        <v>178</v>
      </c>
      <c r="E28" s="38">
        <v>2</v>
      </c>
      <c r="F28" s="39">
        <v>0</v>
      </c>
      <c r="G28" s="39">
        <f t="shared" si="1"/>
        <v>0</v>
      </c>
    </row>
    <row r="29" spans="1:7" ht="13.8" x14ac:dyDescent="0.25">
      <c r="A29" s="40"/>
      <c r="B29" s="40"/>
      <c r="C29" s="40" t="s">
        <v>222</v>
      </c>
      <c r="D29" s="40"/>
      <c r="E29" s="40"/>
      <c r="F29" s="40"/>
      <c r="G29" s="40">
        <f>SUM(G21:G28)</f>
        <v>0</v>
      </c>
    </row>
    <row r="30" spans="1:7" ht="27.6" x14ac:dyDescent="0.25">
      <c r="A30" s="36" t="s">
        <v>223</v>
      </c>
      <c r="B30" s="36"/>
      <c r="C30" s="36" t="s">
        <v>224</v>
      </c>
      <c r="D30" s="36"/>
      <c r="E30" s="36"/>
      <c r="F30" s="36"/>
      <c r="G30" s="36">
        <f>G49</f>
        <v>0</v>
      </c>
    </row>
    <row r="31" spans="1:7" ht="27.6" x14ac:dyDescent="0.25">
      <c r="A31" s="37" t="s">
        <v>225</v>
      </c>
      <c r="B31" s="37" t="s">
        <v>226</v>
      </c>
      <c r="C31" s="37" t="s">
        <v>227</v>
      </c>
      <c r="D31" s="37" t="s">
        <v>175</v>
      </c>
      <c r="E31" s="38">
        <v>8</v>
      </c>
      <c r="F31" s="39">
        <v>0</v>
      </c>
      <c r="G31" s="39">
        <f>E31*F31</f>
        <v>0</v>
      </c>
    </row>
    <row r="32" spans="1:7" ht="27.6" x14ac:dyDescent="0.25">
      <c r="A32" s="37" t="s">
        <v>228</v>
      </c>
      <c r="B32" s="37" t="s">
        <v>226</v>
      </c>
      <c r="C32" s="37" t="s">
        <v>229</v>
      </c>
      <c r="D32" s="37" t="s">
        <v>175</v>
      </c>
      <c r="E32" s="38">
        <v>4</v>
      </c>
      <c r="F32" s="39">
        <v>0</v>
      </c>
      <c r="G32" s="39">
        <f t="shared" ref="G32:G48" si="2">E32*F32</f>
        <v>0</v>
      </c>
    </row>
    <row r="33" spans="1:7" ht="27.6" x14ac:dyDescent="0.25">
      <c r="A33" s="37" t="s">
        <v>230</v>
      </c>
      <c r="B33" s="37" t="s">
        <v>226</v>
      </c>
      <c r="C33" s="37" t="s">
        <v>231</v>
      </c>
      <c r="D33" s="37" t="s">
        <v>175</v>
      </c>
      <c r="E33" s="38">
        <v>4</v>
      </c>
      <c r="F33" s="39">
        <v>0</v>
      </c>
      <c r="G33" s="39">
        <f t="shared" si="2"/>
        <v>0</v>
      </c>
    </row>
    <row r="34" spans="1:7" ht="27.6" x14ac:dyDescent="0.25">
      <c r="A34" s="37" t="s">
        <v>232</v>
      </c>
      <c r="B34" s="37" t="s">
        <v>233</v>
      </c>
      <c r="C34" s="37" t="s">
        <v>234</v>
      </c>
      <c r="D34" s="37" t="s">
        <v>175</v>
      </c>
      <c r="E34" s="38">
        <v>6</v>
      </c>
      <c r="F34" s="39">
        <v>0</v>
      </c>
      <c r="G34" s="39">
        <f t="shared" si="2"/>
        <v>0</v>
      </c>
    </row>
    <row r="35" spans="1:7" ht="27.6" x14ac:dyDescent="0.25">
      <c r="A35" s="37" t="s">
        <v>235</v>
      </c>
      <c r="B35" s="37" t="s">
        <v>233</v>
      </c>
      <c r="C35" s="37" t="s">
        <v>236</v>
      </c>
      <c r="D35" s="37" t="s">
        <v>175</v>
      </c>
      <c r="E35" s="38">
        <v>2</v>
      </c>
      <c r="F35" s="39">
        <v>0</v>
      </c>
      <c r="G35" s="39">
        <f t="shared" si="2"/>
        <v>0</v>
      </c>
    </row>
    <row r="36" spans="1:7" ht="41.4" x14ac:dyDescent="0.25">
      <c r="A36" s="37" t="s">
        <v>237</v>
      </c>
      <c r="B36" s="37" t="s">
        <v>238</v>
      </c>
      <c r="C36" s="37" t="s">
        <v>239</v>
      </c>
      <c r="D36" s="37" t="s">
        <v>240</v>
      </c>
      <c r="E36" s="38">
        <v>10</v>
      </c>
      <c r="F36" s="39">
        <v>0</v>
      </c>
      <c r="G36" s="39">
        <f t="shared" si="2"/>
        <v>0</v>
      </c>
    </row>
    <row r="37" spans="1:7" ht="27.6" x14ac:dyDescent="0.25">
      <c r="A37" s="37" t="s">
        <v>241</v>
      </c>
      <c r="B37" s="37" t="s">
        <v>242</v>
      </c>
      <c r="C37" s="37" t="s">
        <v>243</v>
      </c>
      <c r="D37" s="37" t="s">
        <v>175</v>
      </c>
      <c r="E37" s="38">
        <v>10</v>
      </c>
      <c r="F37" s="39">
        <v>0</v>
      </c>
      <c r="G37" s="39">
        <f t="shared" si="2"/>
        <v>0</v>
      </c>
    </row>
    <row r="38" spans="1:7" ht="13.8" x14ac:dyDescent="0.25">
      <c r="A38" s="37" t="s">
        <v>244</v>
      </c>
      <c r="B38" s="37" t="s">
        <v>245</v>
      </c>
      <c r="C38" s="37" t="s">
        <v>246</v>
      </c>
      <c r="D38" s="37" t="s">
        <v>175</v>
      </c>
      <c r="E38" s="38">
        <v>8</v>
      </c>
      <c r="F38" s="39">
        <v>0</v>
      </c>
      <c r="G38" s="39">
        <f t="shared" si="2"/>
        <v>0</v>
      </c>
    </row>
    <row r="39" spans="1:7" ht="41.4" x14ac:dyDescent="0.25">
      <c r="A39" s="37" t="s">
        <v>247</v>
      </c>
      <c r="B39" s="37" t="s">
        <v>248</v>
      </c>
      <c r="C39" s="37" t="s">
        <v>249</v>
      </c>
      <c r="D39" s="37" t="s">
        <v>175</v>
      </c>
      <c r="E39" s="38">
        <v>14</v>
      </c>
      <c r="F39" s="39">
        <v>0</v>
      </c>
      <c r="G39" s="39">
        <f t="shared" si="2"/>
        <v>0</v>
      </c>
    </row>
    <row r="40" spans="1:7" ht="27.6" x14ac:dyDescent="0.25">
      <c r="A40" s="37" t="s">
        <v>250</v>
      </c>
      <c r="B40" s="37" t="s">
        <v>251</v>
      </c>
      <c r="C40" s="37" t="s">
        <v>252</v>
      </c>
      <c r="D40" s="37" t="s">
        <v>209</v>
      </c>
      <c r="E40" s="38">
        <v>60</v>
      </c>
      <c r="F40" s="39">
        <v>0</v>
      </c>
      <c r="G40" s="39">
        <f t="shared" si="2"/>
        <v>0</v>
      </c>
    </row>
    <row r="41" spans="1:7" ht="27.6" x14ac:dyDescent="0.25">
      <c r="A41" s="37" t="s">
        <v>253</v>
      </c>
      <c r="B41" s="37" t="s">
        <v>254</v>
      </c>
      <c r="C41" s="37" t="s">
        <v>255</v>
      </c>
      <c r="D41" s="37" t="s">
        <v>209</v>
      </c>
      <c r="E41" s="38">
        <v>140</v>
      </c>
      <c r="F41" s="39">
        <v>0</v>
      </c>
      <c r="G41" s="39">
        <f t="shared" si="2"/>
        <v>0</v>
      </c>
    </row>
    <row r="42" spans="1:7" ht="13.8" x14ac:dyDescent="0.25">
      <c r="A42" s="37" t="s">
        <v>256</v>
      </c>
      <c r="B42" s="37" t="s">
        <v>214</v>
      </c>
      <c r="C42" s="37" t="s">
        <v>215</v>
      </c>
      <c r="D42" s="37" t="s">
        <v>175</v>
      </c>
      <c r="E42" s="38">
        <v>6</v>
      </c>
      <c r="F42" s="39">
        <v>0</v>
      </c>
      <c r="G42" s="39">
        <f t="shared" si="2"/>
        <v>0</v>
      </c>
    </row>
    <row r="43" spans="1:7" ht="13.8" x14ac:dyDescent="0.25">
      <c r="A43" s="37" t="s">
        <v>257</v>
      </c>
      <c r="B43" s="37" t="s">
        <v>217</v>
      </c>
      <c r="C43" s="37" t="s">
        <v>218</v>
      </c>
      <c r="D43" s="37" t="s">
        <v>175</v>
      </c>
      <c r="E43" s="38">
        <v>12</v>
      </c>
      <c r="F43" s="39">
        <v>0</v>
      </c>
      <c r="G43" s="39">
        <f t="shared" si="2"/>
        <v>0</v>
      </c>
    </row>
    <row r="44" spans="1:7" ht="13.8" x14ac:dyDescent="0.25">
      <c r="A44" s="37" t="s">
        <v>258</v>
      </c>
      <c r="B44" s="37" t="s">
        <v>259</v>
      </c>
      <c r="C44" s="37" t="s">
        <v>260</v>
      </c>
      <c r="D44" s="37" t="s">
        <v>261</v>
      </c>
      <c r="E44" s="38">
        <v>1</v>
      </c>
      <c r="F44" s="39">
        <v>0</v>
      </c>
      <c r="G44" s="39">
        <f t="shared" si="2"/>
        <v>0</v>
      </c>
    </row>
    <row r="45" spans="1:7" ht="27.6" x14ac:dyDescent="0.25">
      <c r="A45" s="37" t="s">
        <v>262</v>
      </c>
      <c r="B45" s="37" t="s">
        <v>263</v>
      </c>
      <c r="C45" s="37" t="s">
        <v>264</v>
      </c>
      <c r="D45" s="37" t="s">
        <v>169</v>
      </c>
      <c r="E45" s="38">
        <v>325</v>
      </c>
      <c r="F45" s="39">
        <v>0</v>
      </c>
      <c r="G45" s="39">
        <f t="shared" si="2"/>
        <v>0</v>
      </c>
    </row>
    <row r="46" spans="1:7" ht="13.8" x14ac:dyDescent="0.25">
      <c r="A46" s="37" t="s">
        <v>265</v>
      </c>
      <c r="B46" s="37" t="s">
        <v>214</v>
      </c>
      <c r="C46" s="37" t="s">
        <v>215</v>
      </c>
      <c r="D46" s="37" t="s">
        <v>175</v>
      </c>
      <c r="E46" s="38">
        <v>6</v>
      </c>
      <c r="F46" s="39">
        <v>0</v>
      </c>
      <c r="G46" s="39">
        <f t="shared" si="2"/>
        <v>0</v>
      </c>
    </row>
    <row r="47" spans="1:7" ht="13.8" x14ac:dyDescent="0.25">
      <c r="A47" s="37" t="s">
        <v>266</v>
      </c>
      <c r="B47" s="37" t="s">
        <v>217</v>
      </c>
      <c r="C47" s="37" t="s">
        <v>218</v>
      </c>
      <c r="D47" s="37" t="s">
        <v>175</v>
      </c>
      <c r="E47" s="38">
        <v>12</v>
      </c>
      <c r="F47" s="39">
        <v>0</v>
      </c>
      <c r="G47" s="39">
        <f t="shared" si="2"/>
        <v>0</v>
      </c>
    </row>
    <row r="48" spans="1:7" ht="27.6" x14ac:dyDescent="0.25">
      <c r="A48" s="37" t="s">
        <v>267</v>
      </c>
      <c r="B48" s="37" t="s">
        <v>192</v>
      </c>
      <c r="C48" s="37" t="s">
        <v>193</v>
      </c>
      <c r="D48" s="37" t="s">
        <v>194</v>
      </c>
      <c r="E48" s="38">
        <v>1</v>
      </c>
      <c r="F48" s="39">
        <v>0</v>
      </c>
      <c r="G48" s="39">
        <f t="shared" si="2"/>
        <v>0</v>
      </c>
    </row>
    <row r="49" spans="1:7" ht="27.6" x14ac:dyDescent="0.25">
      <c r="A49" s="40"/>
      <c r="B49" s="40"/>
      <c r="C49" s="40" t="s">
        <v>268</v>
      </c>
      <c r="D49" s="40"/>
      <c r="E49" s="40"/>
      <c r="F49" s="40"/>
      <c r="G49" s="40">
        <f>SUM(G31:G48)</f>
        <v>0</v>
      </c>
    </row>
    <row r="50" spans="1:7" ht="13.8" x14ac:dyDescent="0.25">
      <c r="A50" s="36" t="s">
        <v>269</v>
      </c>
      <c r="B50" s="36"/>
      <c r="C50" s="36" t="s">
        <v>270</v>
      </c>
      <c r="D50" s="36"/>
      <c r="E50" s="36"/>
      <c r="F50" s="36"/>
      <c r="G50" s="36">
        <f>G66</f>
        <v>0</v>
      </c>
    </row>
    <row r="51" spans="1:7" ht="27.6" x14ac:dyDescent="0.25">
      <c r="A51" s="37" t="s">
        <v>271</v>
      </c>
      <c r="B51" s="37" t="s">
        <v>263</v>
      </c>
      <c r="C51" s="37" t="s">
        <v>272</v>
      </c>
      <c r="D51" s="37" t="s">
        <v>169</v>
      </c>
      <c r="E51" s="38">
        <v>120</v>
      </c>
      <c r="F51" s="39">
        <v>0</v>
      </c>
      <c r="G51" s="39">
        <f>E51*F51</f>
        <v>0</v>
      </c>
    </row>
    <row r="52" spans="1:7" ht="13.8" x14ac:dyDescent="0.25">
      <c r="A52" s="37" t="s">
        <v>273</v>
      </c>
      <c r="B52" s="37" t="s">
        <v>245</v>
      </c>
      <c r="C52" s="37" t="s">
        <v>246</v>
      </c>
      <c r="D52" s="37" t="s">
        <v>175</v>
      </c>
      <c r="E52" s="38">
        <v>2</v>
      </c>
      <c r="F52" s="39">
        <v>0</v>
      </c>
      <c r="G52" s="39">
        <f t="shared" ref="G52:G65" si="3">E52*F52</f>
        <v>0</v>
      </c>
    </row>
    <row r="53" spans="1:7" ht="13.8" x14ac:dyDescent="0.25">
      <c r="A53" s="37" t="s">
        <v>274</v>
      </c>
      <c r="B53" s="37" t="s">
        <v>170</v>
      </c>
      <c r="C53" s="37" t="s">
        <v>275</v>
      </c>
      <c r="D53" s="37" t="s">
        <v>169</v>
      </c>
      <c r="E53" s="38">
        <v>120</v>
      </c>
      <c r="F53" s="39">
        <v>0</v>
      </c>
      <c r="G53" s="39">
        <f t="shared" si="3"/>
        <v>0</v>
      </c>
    </row>
    <row r="54" spans="1:7" ht="27.6" x14ac:dyDescent="0.25">
      <c r="A54" s="37" t="s">
        <v>276</v>
      </c>
      <c r="B54" s="37" t="s">
        <v>277</v>
      </c>
      <c r="C54" s="37" t="s">
        <v>278</v>
      </c>
      <c r="D54" s="37" t="s">
        <v>279</v>
      </c>
      <c r="E54" s="38">
        <v>0.15</v>
      </c>
      <c r="F54" s="39">
        <v>0</v>
      </c>
      <c r="G54" s="39">
        <f t="shared" si="3"/>
        <v>0</v>
      </c>
    </row>
    <row r="55" spans="1:7" ht="27.6" x14ac:dyDescent="0.25">
      <c r="A55" s="37" t="s">
        <v>280</v>
      </c>
      <c r="B55" s="37" t="s">
        <v>220</v>
      </c>
      <c r="C55" s="37" t="s">
        <v>281</v>
      </c>
      <c r="D55" s="37" t="s">
        <v>282</v>
      </c>
      <c r="E55" s="38">
        <v>36</v>
      </c>
      <c r="F55" s="39">
        <v>0</v>
      </c>
      <c r="G55" s="39">
        <f t="shared" si="3"/>
        <v>0</v>
      </c>
    </row>
    <row r="56" spans="1:7" ht="27.6" x14ac:dyDescent="0.25">
      <c r="A56" s="37" t="s">
        <v>283</v>
      </c>
      <c r="B56" s="37" t="s">
        <v>284</v>
      </c>
      <c r="C56" s="37" t="s">
        <v>285</v>
      </c>
      <c r="D56" s="37" t="s">
        <v>194</v>
      </c>
      <c r="E56" s="38">
        <v>1</v>
      </c>
      <c r="F56" s="39">
        <v>0</v>
      </c>
      <c r="G56" s="39">
        <f t="shared" si="3"/>
        <v>0</v>
      </c>
    </row>
    <row r="57" spans="1:7" ht="41.4" x14ac:dyDescent="0.25">
      <c r="A57" s="37" t="s">
        <v>286</v>
      </c>
      <c r="B57" s="37" t="s">
        <v>248</v>
      </c>
      <c r="C57" s="37" t="s">
        <v>249</v>
      </c>
      <c r="D57" s="37" t="s">
        <v>175</v>
      </c>
      <c r="E57" s="38">
        <v>4</v>
      </c>
      <c r="F57" s="39">
        <v>0</v>
      </c>
      <c r="G57" s="39">
        <f t="shared" si="3"/>
        <v>0</v>
      </c>
    </row>
    <row r="58" spans="1:7" ht="13.8" x14ac:dyDescent="0.25">
      <c r="A58" s="37" t="s">
        <v>287</v>
      </c>
      <c r="B58" s="37" t="s">
        <v>170</v>
      </c>
      <c r="C58" s="37" t="s">
        <v>288</v>
      </c>
      <c r="D58" s="37" t="s">
        <v>169</v>
      </c>
      <c r="E58" s="38">
        <v>8</v>
      </c>
      <c r="F58" s="39">
        <v>0</v>
      </c>
      <c r="G58" s="39">
        <f t="shared" si="3"/>
        <v>0</v>
      </c>
    </row>
    <row r="59" spans="1:7" ht="27.6" x14ac:dyDescent="0.25">
      <c r="A59" s="37" t="s">
        <v>289</v>
      </c>
      <c r="B59" s="37" t="s">
        <v>290</v>
      </c>
      <c r="C59" s="37" t="s">
        <v>291</v>
      </c>
      <c r="D59" s="37" t="s">
        <v>169</v>
      </c>
      <c r="E59" s="38">
        <v>20</v>
      </c>
      <c r="F59" s="39">
        <v>0</v>
      </c>
      <c r="G59" s="39">
        <f t="shared" si="3"/>
        <v>0</v>
      </c>
    </row>
    <row r="60" spans="1:7" ht="27.6" x14ac:dyDescent="0.25">
      <c r="A60" s="37" t="s">
        <v>292</v>
      </c>
      <c r="B60" s="37" t="s">
        <v>290</v>
      </c>
      <c r="C60" s="37" t="s">
        <v>293</v>
      </c>
      <c r="D60" s="37" t="s">
        <v>169</v>
      </c>
      <c r="E60" s="38">
        <v>10</v>
      </c>
      <c r="F60" s="39">
        <v>0</v>
      </c>
      <c r="G60" s="39">
        <f t="shared" si="3"/>
        <v>0</v>
      </c>
    </row>
    <row r="61" spans="1:7" ht="41.4" x14ac:dyDescent="0.25">
      <c r="A61" s="37" t="s">
        <v>294</v>
      </c>
      <c r="B61" s="37" t="s">
        <v>295</v>
      </c>
      <c r="C61" s="37" t="s">
        <v>296</v>
      </c>
      <c r="D61" s="37" t="s">
        <v>175</v>
      </c>
      <c r="E61" s="38">
        <v>2</v>
      </c>
      <c r="F61" s="39">
        <v>0</v>
      </c>
      <c r="G61" s="39">
        <f t="shared" si="3"/>
        <v>0</v>
      </c>
    </row>
    <row r="62" spans="1:7" ht="27.6" x14ac:dyDescent="0.25">
      <c r="A62" s="37" t="s">
        <v>297</v>
      </c>
      <c r="B62" s="37" t="s">
        <v>298</v>
      </c>
      <c r="C62" s="37" t="s">
        <v>299</v>
      </c>
      <c r="D62" s="37" t="s">
        <v>175</v>
      </c>
      <c r="E62" s="38">
        <v>4</v>
      </c>
      <c r="F62" s="39">
        <v>0</v>
      </c>
      <c r="G62" s="39">
        <f t="shared" si="3"/>
        <v>0</v>
      </c>
    </row>
    <row r="63" spans="1:7" ht="27.6" x14ac:dyDescent="0.25">
      <c r="A63" s="37" t="s">
        <v>300</v>
      </c>
      <c r="B63" s="37" t="s">
        <v>301</v>
      </c>
      <c r="C63" s="37" t="s">
        <v>302</v>
      </c>
      <c r="D63" s="37" t="s">
        <v>178</v>
      </c>
      <c r="E63" s="38">
        <v>1</v>
      </c>
      <c r="F63" s="39">
        <v>0</v>
      </c>
      <c r="G63" s="39">
        <f t="shared" si="3"/>
        <v>0</v>
      </c>
    </row>
    <row r="64" spans="1:7" ht="27.6" x14ac:dyDescent="0.25">
      <c r="A64" s="37" t="s">
        <v>303</v>
      </c>
      <c r="B64" s="37" t="s">
        <v>304</v>
      </c>
      <c r="C64" s="37" t="s">
        <v>305</v>
      </c>
      <c r="D64" s="37" t="s">
        <v>306</v>
      </c>
      <c r="E64" s="38">
        <v>4</v>
      </c>
      <c r="F64" s="39">
        <v>0</v>
      </c>
      <c r="G64" s="39">
        <f t="shared" si="3"/>
        <v>0</v>
      </c>
    </row>
    <row r="65" spans="1:7" ht="27.6" x14ac:dyDescent="0.25">
      <c r="A65" s="37" t="s">
        <v>307</v>
      </c>
      <c r="B65" s="37" t="s">
        <v>308</v>
      </c>
      <c r="C65" s="37" t="s">
        <v>309</v>
      </c>
      <c r="D65" s="37" t="s">
        <v>175</v>
      </c>
      <c r="E65" s="38">
        <v>36</v>
      </c>
      <c r="F65" s="39">
        <v>0</v>
      </c>
      <c r="G65" s="39">
        <f t="shared" si="3"/>
        <v>0</v>
      </c>
    </row>
    <row r="66" spans="1:7" ht="13.8" x14ac:dyDescent="0.25">
      <c r="A66" s="40"/>
      <c r="B66" s="40"/>
      <c r="C66" s="40" t="s">
        <v>310</v>
      </c>
      <c r="D66" s="40"/>
      <c r="E66" s="40"/>
      <c r="F66" s="40"/>
      <c r="G66" s="40">
        <f>SUM(G51:G65)</f>
        <v>0</v>
      </c>
    </row>
    <row r="67" spans="1:7" ht="27.6" x14ac:dyDescent="0.25">
      <c r="A67" s="36" t="s">
        <v>311</v>
      </c>
      <c r="B67" s="36"/>
      <c r="C67" s="36" t="s">
        <v>312</v>
      </c>
      <c r="D67" s="36"/>
      <c r="E67" s="36"/>
      <c r="F67" s="36"/>
      <c r="G67" s="36">
        <f>G69</f>
        <v>0</v>
      </c>
    </row>
    <row r="68" spans="1:7" ht="27.6" x14ac:dyDescent="0.25">
      <c r="A68" s="37" t="s">
        <v>313</v>
      </c>
      <c r="B68" s="37" t="s">
        <v>176</v>
      </c>
      <c r="C68" s="37" t="s">
        <v>314</v>
      </c>
      <c r="D68" s="37" t="s">
        <v>178</v>
      </c>
      <c r="E68" s="38">
        <v>1</v>
      </c>
      <c r="F68" s="39">
        <v>0</v>
      </c>
      <c r="G68" s="39">
        <f>E68*F68</f>
        <v>0</v>
      </c>
    </row>
    <row r="69" spans="1:7" ht="27.6" x14ac:dyDescent="0.25">
      <c r="A69" s="40"/>
      <c r="B69" s="40"/>
      <c r="C69" s="40" t="s">
        <v>315</v>
      </c>
      <c r="D69" s="40"/>
      <c r="E69" s="40"/>
      <c r="F69" s="40"/>
      <c r="G69" s="40">
        <f>SUM(G68)</f>
        <v>0</v>
      </c>
    </row>
    <row r="70" spans="1:7" ht="13.8" x14ac:dyDescent="0.25">
      <c r="A70" s="40"/>
      <c r="B70" s="40"/>
      <c r="C70" s="40" t="s">
        <v>316</v>
      </c>
      <c r="D70" s="40"/>
      <c r="E70" s="40"/>
      <c r="F70" s="40"/>
      <c r="G70" s="40">
        <f>G69+G66+G49+G29+G19+G13</f>
        <v>0</v>
      </c>
    </row>
    <row r="71" spans="1:7" ht="13.8" x14ac:dyDescent="0.25">
      <c r="A71" s="40"/>
      <c r="B71" s="40"/>
      <c r="C71" s="40" t="s">
        <v>317</v>
      </c>
      <c r="D71" s="40"/>
      <c r="E71" s="40"/>
      <c r="F71" s="40"/>
      <c r="G71" s="40">
        <f>G13+G19+G49+G66+G69+G29</f>
        <v>0</v>
      </c>
    </row>
    <row r="72" spans="1:7" ht="13.8" x14ac:dyDescent="0.25">
      <c r="C72" s="56" t="s">
        <v>141</v>
      </c>
      <c r="D72" s="57"/>
      <c r="E72" s="57"/>
      <c r="F72" s="58"/>
      <c r="G72" s="42">
        <f>G73-G71</f>
        <v>0</v>
      </c>
    </row>
    <row r="73" spans="1:7" ht="13.8" x14ac:dyDescent="0.25">
      <c r="C73" s="59" t="s">
        <v>142</v>
      </c>
      <c r="D73" s="60"/>
      <c r="E73" s="60"/>
      <c r="F73" s="61"/>
      <c r="G73" s="42">
        <f>G71*1.23</f>
        <v>0</v>
      </c>
    </row>
  </sheetData>
  <mergeCells count="3">
    <mergeCell ref="A1:G1"/>
    <mergeCell ref="C72:F72"/>
    <mergeCell ref="C73:F73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Branża drogowa</vt:lpstr>
      <vt:lpstr>Branża elektryczna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Burzyńska</dc:creator>
  <cp:lastModifiedBy>Krzysztof Domalewski</cp:lastModifiedBy>
  <cp:lastPrinted>2024-10-04T06:15:19Z</cp:lastPrinted>
  <dcterms:created xsi:type="dcterms:W3CDTF">2024-09-10T07:05:33Z</dcterms:created>
  <dcterms:modified xsi:type="dcterms:W3CDTF">2025-07-01T09:27:01Z</dcterms:modified>
</cp:coreProperties>
</file>